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ELISA OG\PROYECTOS ESTRATÉGICOS\DEFINITIVO A GERENCIA\"/>
    </mc:Choice>
  </mc:AlternateContent>
  <xr:revisionPtr revIDLastSave="0" documentId="13_ncr:1_{333884D5-37F7-490A-854E-EC559549AF98}" xr6:coauthVersionLast="47" xr6:coauthVersionMax="47" xr10:uidLastSave="{00000000-0000-0000-0000-000000000000}"/>
  <bookViews>
    <workbookView xWindow="-120" yWindow="-120" windowWidth="25440" windowHeight="15390" xr2:uid="{66F7663A-C23C-46A7-BF07-B4D4ABD8F435}"/>
  </bookViews>
  <sheets>
    <sheet name="AUTOBAREMO DEF CENTROS" sheetId="10" r:id="rId1"/>
    <sheet name="Hoja1" sheetId="12" r:id="rId2"/>
  </sheets>
  <definedNames>
    <definedName name="_xlnm.Print_Area" localSheetId="0">'AUTOBAREMO DEF CENTROS'!$A$1:$J$45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10" l="1"/>
  <c r="I41" i="10" s="1"/>
  <c r="H24" i="10"/>
  <c r="V55" i="10"/>
  <c r="V56" i="10"/>
  <c r="V57" i="10"/>
  <c r="V58" i="10"/>
  <c r="V59" i="10"/>
  <c r="V60" i="10"/>
  <c r="V61" i="10"/>
  <c r="V62" i="10"/>
  <c r="V63" i="10"/>
  <c r="V64" i="10"/>
  <c r="V65" i="10"/>
  <c r="V66" i="10"/>
  <c r="V67" i="10"/>
  <c r="V68" i="10"/>
  <c r="V69" i="10"/>
  <c r="V70" i="10"/>
  <c r="V71" i="10"/>
  <c r="V72" i="10"/>
  <c r="V73" i="10"/>
  <c r="V74" i="10"/>
  <c r="V75" i="10"/>
  <c r="V76" i="10"/>
  <c r="V77" i="10"/>
  <c r="V78" i="10"/>
  <c r="V79" i="10"/>
  <c r="V80" i="10"/>
  <c r="V81" i="10"/>
  <c r="V82" i="10"/>
  <c r="V83" i="10"/>
  <c r="V84" i="10"/>
  <c r="V85" i="10"/>
  <c r="V86" i="10"/>
  <c r="V87" i="10"/>
  <c r="V88" i="10"/>
  <c r="V89" i="10"/>
  <c r="V90" i="10"/>
  <c r="V91" i="10"/>
  <c r="V92" i="10"/>
  <c r="V93" i="10"/>
  <c r="V94" i="10"/>
  <c r="V95" i="10"/>
  <c r="V96" i="10"/>
  <c r="V97" i="10"/>
  <c r="V98" i="10"/>
  <c r="V99" i="10"/>
  <c r="V100" i="10"/>
  <c r="V101" i="10"/>
  <c r="V102" i="10"/>
  <c r="V103" i="10"/>
  <c r="V104" i="10"/>
  <c r="V105" i="10"/>
  <c r="V106" i="10"/>
  <c r="V107" i="10"/>
  <c r="V108" i="10"/>
  <c r="V109" i="10"/>
  <c r="V110" i="10"/>
  <c r="V111" i="10"/>
  <c r="V112" i="10"/>
  <c r="V113" i="10"/>
  <c r="V114" i="10"/>
  <c r="V115" i="10"/>
  <c r="V116" i="10"/>
  <c r="V117" i="10"/>
  <c r="V118" i="10"/>
  <c r="V119" i="10"/>
  <c r="V120" i="10"/>
  <c r="V121" i="10"/>
  <c r="V122" i="10"/>
  <c r="V54" i="10"/>
  <c r="U81" i="10"/>
  <c r="U82" i="10"/>
  <c r="U83" i="10"/>
  <c r="U84" i="10"/>
  <c r="U85" i="10"/>
  <c r="U86" i="10"/>
  <c r="U87" i="10"/>
  <c r="U88" i="10"/>
  <c r="U89" i="10"/>
  <c r="U90" i="10"/>
  <c r="U91" i="10"/>
  <c r="U92" i="10"/>
  <c r="U93" i="10"/>
  <c r="U94" i="10"/>
  <c r="U95" i="10"/>
  <c r="U96" i="10"/>
  <c r="U97" i="10"/>
  <c r="U98" i="10"/>
  <c r="U99" i="10"/>
  <c r="U100" i="10"/>
  <c r="U101" i="10"/>
  <c r="U102" i="10"/>
  <c r="U103" i="10"/>
  <c r="U104" i="10"/>
  <c r="U105" i="10"/>
  <c r="U106" i="10"/>
  <c r="U107" i="10"/>
  <c r="U108" i="10"/>
  <c r="U109" i="10"/>
  <c r="U110" i="10"/>
  <c r="U111" i="10"/>
  <c r="U112" i="10"/>
  <c r="U113" i="10"/>
  <c r="U114" i="10"/>
  <c r="U115" i="10"/>
  <c r="U116" i="10"/>
  <c r="U117" i="10"/>
  <c r="U118" i="10"/>
  <c r="U119" i="10"/>
  <c r="U120" i="10"/>
  <c r="U121" i="10"/>
  <c r="U122" i="10"/>
  <c r="T82" i="10"/>
  <c r="T83" i="10"/>
  <c r="T84" i="10"/>
  <c r="T85" i="10"/>
  <c r="T86" i="10"/>
  <c r="T87" i="10"/>
  <c r="T88" i="10"/>
  <c r="T89" i="10"/>
  <c r="T90" i="10"/>
  <c r="T91" i="10"/>
  <c r="T92" i="10"/>
  <c r="T93" i="10"/>
  <c r="T94" i="10"/>
  <c r="T95" i="10"/>
  <c r="T96" i="10"/>
  <c r="T97" i="10"/>
  <c r="T98" i="10"/>
  <c r="T99" i="10"/>
  <c r="T100" i="10"/>
  <c r="T101" i="10"/>
  <c r="T102" i="10"/>
  <c r="T103" i="10"/>
  <c r="T104" i="10"/>
  <c r="T105" i="10"/>
  <c r="T106" i="10"/>
  <c r="T107" i="10"/>
  <c r="T108" i="10"/>
  <c r="T109" i="10"/>
  <c r="T110" i="10"/>
  <c r="T111" i="10"/>
  <c r="T112" i="10"/>
  <c r="T113" i="10"/>
  <c r="T114" i="10"/>
  <c r="T115" i="10"/>
  <c r="T116" i="10"/>
  <c r="T117" i="10"/>
  <c r="T118" i="10"/>
  <c r="T119" i="10"/>
  <c r="T120" i="10"/>
  <c r="T121" i="10"/>
  <c r="T122" i="10"/>
  <c r="T81" i="10"/>
  <c r="U79" i="10"/>
  <c r="U78" i="10"/>
  <c r="U77" i="10"/>
  <c r="U76" i="10"/>
  <c r="U75" i="10"/>
  <c r="U74" i="10"/>
  <c r="U73" i="10"/>
  <c r="U72" i="10"/>
  <c r="U71" i="10"/>
  <c r="U70" i="10"/>
  <c r="U69" i="10"/>
  <c r="U68" i="10"/>
  <c r="U67" i="10"/>
  <c r="U66" i="10"/>
  <c r="U65" i="10"/>
  <c r="U64" i="10"/>
  <c r="U63" i="10"/>
  <c r="U62" i="10"/>
  <c r="U61" i="10"/>
  <c r="U60" i="10"/>
  <c r="U59" i="10"/>
  <c r="U58" i="10"/>
  <c r="U57" i="10"/>
  <c r="U56" i="10"/>
  <c r="U55" i="10"/>
  <c r="U54" i="10"/>
  <c r="I33" i="10"/>
  <c r="I28" i="10"/>
  <c r="I20" i="10"/>
  <c r="I23" i="10" l="1"/>
  <c r="I43" i="10" s="1"/>
  <c r="I36" i="10"/>
  <c r="C11" i="10" l="1"/>
</calcChain>
</file>

<file path=xl/sharedStrings.xml><?xml version="1.0" encoding="utf-8"?>
<sst xmlns="http://schemas.openxmlformats.org/spreadsheetml/2006/main" count="208" uniqueCount="142">
  <si>
    <t>PUNTOS</t>
  </si>
  <si>
    <t>Nº de cofinanciadores</t>
  </si>
  <si>
    <t>1B</t>
  </si>
  <si>
    <t>&lt; 40.000 €</t>
  </si>
  <si>
    <t>COFINANCIACIÓN</t>
  </si>
  <si>
    <t>2B</t>
  </si>
  <si>
    <t>&lt;25%  del Total</t>
  </si>
  <si>
    <t>3B</t>
  </si>
  <si>
    <t>4B</t>
  </si>
  <si>
    <t>SI</t>
  </si>
  <si>
    <t>NO</t>
  </si>
  <si>
    <t>5B</t>
  </si>
  <si>
    <t>Puntos asignados</t>
  </si>
  <si>
    <t>Variables</t>
  </si>
  <si>
    <t>PARTE A</t>
  </si>
  <si>
    <t>PARTE B</t>
  </si>
  <si>
    <r>
      <rPr>
        <b/>
        <sz val="14"/>
        <color theme="1"/>
        <rFont val="Aptos Narrow"/>
        <family val="2"/>
        <scheme val="minor"/>
      </rPr>
      <t>Nivel de cofinanciación</t>
    </r>
    <r>
      <rPr>
        <sz val="14"/>
        <color theme="1"/>
        <rFont val="Aptos Narrow"/>
        <family val="2"/>
        <scheme val="minor"/>
      </rPr>
      <t xml:space="preserve"> y apoyo de departamentos y de beneficiarios finales del proyecto</t>
    </r>
  </si>
  <si>
    <r>
      <rPr>
        <b/>
        <sz val="14"/>
        <color theme="1"/>
        <rFont val="Aptos Narrow"/>
        <family val="2"/>
        <scheme val="minor"/>
      </rPr>
      <t xml:space="preserve">Carácter integral </t>
    </r>
    <r>
      <rPr>
        <sz val="14"/>
        <color theme="1"/>
        <rFont val="Aptos Narrow"/>
        <family val="2"/>
        <scheme val="minor"/>
      </rPr>
      <t xml:space="preserve">de la propuesta. Se valorarán de forma positiva aquellas propuestas que sean integrales, es decir, que incluyan tanto la </t>
    </r>
    <r>
      <rPr>
        <b/>
        <sz val="14"/>
        <color theme="1"/>
        <rFont val="Aptos Narrow"/>
        <family val="2"/>
        <scheme val="minor"/>
      </rPr>
      <t>obra</t>
    </r>
    <r>
      <rPr>
        <sz val="14"/>
        <color theme="1"/>
        <rFont val="Aptos Narrow"/>
        <family val="2"/>
        <scheme val="minor"/>
      </rPr>
      <t xml:space="preserve"> como el </t>
    </r>
    <r>
      <rPr>
        <b/>
        <sz val="14"/>
        <color theme="1"/>
        <rFont val="Aptos Narrow"/>
        <family val="2"/>
        <scheme val="minor"/>
      </rPr>
      <t>equipamiento</t>
    </r>
    <r>
      <rPr>
        <sz val="14"/>
        <color theme="1"/>
        <rFont val="Aptos Narrow"/>
        <family val="2"/>
        <scheme val="minor"/>
      </rPr>
      <t xml:space="preserve"> del espacio objeto de la propuesta de intervención</t>
    </r>
  </si>
  <si>
    <t>≥25%</t>
  </si>
  <si>
    <t>puntuación máxima</t>
  </si>
  <si>
    <t>% cofinanciado x 0,2</t>
  </si>
  <si>
    <t>&lt; 50%</t>
  </si>
  <si>
    <t>-</t>
  </si>
  <si>
    <t>PRESUPUESTO ANUAL DEL CENTRO</t>
  </si>
  <si>
    <t>≥ 40.000 €</t>
  </si>
  <si>
    <t>NO SE PERMITE</t>
  </si>
  <si>
    <t>% finanaciación total en relación al presupuesto anual</t>
  </si>
  <si>
    <t>≥ 50 %</t>
  </si>
  <si>
    <t>CENTRO</t>
  </si>
  <si>
    <t>ACTUACIÓN</t>
  </si>
  <si>
    <t>Facultad de Ciencias de la Salud</t>
  </si>
  <si>
    <t>Facultad de Filosofía y Letras</t>
  </si>
  <si>
    <t>Facultad de Derecho</t>
  </si>
  <si>
    <t>Facultad de Ciencias</t>
  </si>
  <si>
    <t>Facultad de Medicina</t>
  </si>
  <si>
    <t>Facultad de Farmacia</t>
  </si>
  <si>
    <t>Facultad de Bellas Artes</t>
  </si>
  <si>
    <t>Facultad de Odontología</t>
  </si>
  <si>
    <t>Facultad de Ciencias de la Educación</t>
  </si>
  <si>
    <t>Facultad de Ciencias Políticas y Sociología</t>
  </si>
  <si>
    <t>E.T.S. de Ingeniería de Caminos, Canales y Puertos</t>
  </si>
  <si>
    <t>Facultad de Ciencias del Deporte</t>
  </si>
  <si>
    <t>Facultad de Traducción e Interpretación</t>
  </si>
  <si>
    <t>Facultad de Educación, Economía y Tecnología de Ceuta</t>
  </si>
  <si>
    <t>Facultad de Ciencias de la Educación y del Deporte de Melilla</t>
  </si>
  <si>
    <t>Facultad de Psicología</t>
  </si>
  <si>
    <t>Facultad de Ciencias Económicas y Empresariales</t>
  </si>
  <si>
    <t>Facultad de Ciencias Sociales y Jurídicas de Melilla</t>
  </si>
  <si>
    <t>Facultad de Comunicación y Documentación</t>
  </si>
  <si>
    <t>E.T.S. de Ingeniería de Edificación</t>
  </si>
  <si>
    <t>Facultad de Trabajo Social</t>
  </si>
  <si>
    <t>Facultad de Relaciones Laborales y Recursos Humanos</t>
  </si>
  <si>
    <t>E.T.S. de Arquitectura</t>
  </si>
  <si>
    <t>E.T.S. de Ingenierías Informática y de Telecomunicación</t>
  </si>
  <si>
    <t>Facultad de Ciencias de la Salud de Melilla</t>
  </si>
  <si>
    <t>Facultad de Ciencias de la Salud de Ceuta</t>
  </si>
  <si>
    <t>Mantenimiento 2024</t>
  </si>
  <si>
    <t>FINANCIACIÓN 2024 FACULTADES Y ESCUELAS</t>
  </si>
  <si>
    <t>CONCEDIDO PE2024</t>
  </si>
  <si>
    <t>% PE/Pr</t>
  </si>
  <si>
    <t>Puntos</t>
  </si>
  <si>
    <t>PUNTUACIÓN</t>
  </si>
  <si>
    <t>% COFINANCIADO</t>
  </si>
  <si>
    <t>CRITERIO</t>
  </si>
  <si>
    <t>PUNTUACIÓN PARTE B</t>
  </si>
  <si>
    <t>MODALIDAD</t>
  </si>
  <si>
    <t>MODALIDAD 2</t>
  </si>
  <si>
    <t>PROYECTOS ESTRATÉGICOS 2025</t>
  </si>
  <si>
    <t>DATOS DE LA SOLICITUD</t>
  </si>
  <si>
    <r>
      <t xml:space="preserve">CRITERIOS DE VALORACIÓN
</t>
    </r>
    <r>
      <rPr>
        <sz val="20"/>
        <color theme="0"/>
        <rFont val="Aptos Narrow"/>
        <family val="2"/>
        <scheme val="minor"/>
      </rPr>
      <t>Máximo 100 puntos</t>
    </r>
  </si>
  <si>
    <t xml:space="preserve">PUNTUACIÓN </t>
  </si>
  <si>
    <t>Criterios de valoración</t>
  </si>
  <si>
    <t>OTRO</t>
  </si>
  <si>
    <t>6B</t>
  </si>
  <si>
    <t>COMEDORES UNIVERSITARIOS</t>
  </si>
  <si>
    <t>CENTRO DE DOCUMENTACIÓN CIENTÍFICA</t>
  </si>
  <si>
    <t>COLEGIO MAYOR ISABEL LA CATÓLICA</t>
  </si>
  <si>
    <t>CARMEN DE LA VICTORIA</t>
  </si>
  <si>
    <t>CASA DE PORRAS</t>
  </si>
  <si>
    <t>CORRALA DE SANTIAGO</t>
  </si>
  <si>
    <t>CENTRO DE INSTRUMENTACIÓN CIENTÍFICA</t>
  </si>
  <si>
    <t>COMPLETAR</t>
  </si>
  <si>
    <t>VICERRECTORADO DE INFRAESTRUCTURAS Y SOSTENIBILIDAD</t>
  </si>
  <si>
    <t>EDIFICIO 112</t>
  </si>
  <si>
    <t>EDIFICIO FRAY LUIS</t>
  </si>
  <si>
    <t>EDIFICIO NAVE OGÍJARES</t>
  </si>
  <si>
    <t>EDIFICIO CEPRUD</t>
  </si>
  <si>
    <t>V CENTENARIO</t>
  </si>
  <si>
    <t>VICERRECTORADO DE POSGRADO Y FORMACIÓN PERMANENTE</t>
  </si>
  <si>
    <t>ESCUELA DE POSGRADO</t>
  </si>
  <si>
    <t>VICERRECTORADO DE INVESTIGACIÓN Y TRANSFERENCIA</t>
  </si>
  <si>
    <t>BIBLIOTECAS</t>
  </si>
  <si>
    <t>BIBLIOTECA BIOSANITARIA</t>
  </si>
  <si>
    <t>CENTRO DE DOCUMENTACIÓN EUROPEA</t>
  </si>
  <si>
    <t>Edificio Centro de Investigación Biomédica</t>
  </si>
  <si>
    <t>Centro de Investigación CITIC</t>
  </si>
  <si>
    <t>Centro de Investigación Mente, Cerebro y Comportamiento CIMCYC</t>
  </si>
  <si>
    <t>Centro de Investigación DASCI</t>
  </si>
  <si>
    <t>Instituto Universitario de Investigación Andaluz de Geofísica y Prevención de Desastres Sísmicos</t>
  </si>
  <si>
    <t>Instituto Universitario de Investigación "Carlos I" de Física Teórica y Computacional</t>
  </si>
  <si>
    <t>Instituto Universitario de Investigación de Biopatología y Medicina Regenerativa (IBIMER)</t>
  </si>
  <si>
    <t>Instituto Universitario de Investigación de Biotecnología</t>
  </si>
  <si>
    <t>Instituto Universitario de Investigación de Desarrollo Regional</t>
  </si>
  <si>
    <t>Instituto Universitario de Investigación de Neurociencias "Federico Olóriz"</t>
  </si>
  <si>
    <t>Instituto Universitario de investigación de Nutrición y Tecnología de Alimentos "José Mataix Verdú"</t>
  </si>
  <si>
    <t>Instituto Universitario de Investigación del Agua</t>
  </si>
  <si>
    <t>Instituto Universitario de Investigación de Estudios de las Mujeres y de Genero</t>
  </si>
  <si>
    <t>Instituto Universitario de Investigación de la Paz y los Conflictos</t>
  </si>
  <si>
    <t>Instituto Universitario de Migraciones</t>
  </si>
  <si>
    <t>Instituto Andaluz Interuniversitario de Criminología</t>
  </si>
  <si>
    <t>Instituto Interuniversitario de Investigación del Sistema Tierra en Andalucía (IISTA)</t>
  </si>
  <si>
    <t>Instituto Universitario de Matemáticas (IEMATH-UGR)</t>
  </si>
  <si>
    <t>Instituto Andaluz de Ciencias de la Tierra</t>
  </si>
  <si>
    <t>Centro de Investigación, Deporte y Salud</t>
  </si>
  <si>
    <t>Instituto de Investigación e Innovación en Turismo</t>
  </si>
  <si>
    <t>EDITORIAL</t>
  </si>
  <si>
    <t>VICERRECTORADO DE EXTENSIÓN UNIVERSITARIA, PATRIMONIO Y RELACIONES INSTITUCIONALES</t>
  </si>
  <si>
    <t>JARDINES BOTANICOS</t>
  </si>
  <si>
    <t>HERBARIO UNIVERSITARIO</t>
  </si>
  <si>
    <t>VICERRECTORADO DE ESTUDIANTES Y VIDA UNIVERSITARIA</t>
  </si>
  <si>
    <t>SECRETARÍA GENERAL</t>
  </si>
  <si>
    <t>ARCHIVO</t>
  </si>
  <si>
    <t>COMEDORES</t>
  </si>
  <si>
    <t>*</t>
  </si>
  <si>
    <t>Seleccionar opción del desplegable</t>
  </si>
  <si>
    <t>≥ 10 %</t>
  </si>
  <si>
    <t>&lt; 10%</t>
  </si>
  <si>
    <r>
      <rPr>
        <b/>
        <sz val="14"/>
        <rFont val="Aptos Narrow"/>
        <family val="2"/>
        <scheme val="minor"/>
      </rPr>
      <t xml:space="preserve">Carácter estratégico de la propuesta y </t>
    </r>
    <r>
      <rPr>
        <b/>
        <sz val="14"/>
        <color theme="1"/>
        <rFont val="Aptos Narrow"/>
        <family val="2"/>
        <scheme val="minor"/>
      </rPr>
      <t xml:space="preserve">su alineación con el Plan Estratégico UGR 2031
</t>
    </r>
  </si>
  <si>
    <r>
      <t xml:space="preserve">Porcentaje de financiación en proyectos estratégicos 2024  respecto del presupuesto anual concedido al Centro.
</t>
    </r>
    <r>
      <rPr>
        <sz val="12"/>
        <rFont val="Aptos Narrow"/>
        <family val="2"/>
        <scheme val="minor"/>
      </rPr>
      <t>siendo:</t>
    </r>
    <r>
      <rPr>
        <sz val="10"/>
        <rFont val="Aptos Narrow"/>
        <family val="2"/>
        <scheme val="minor"/>
      </rPr>
      <t xml:space="preserve">
</t>
    </r>
    <r>
      <rPr>
        <b/>
        <sz val="12"/>
        <rFont val="Aptos Narrow"/>
        <family val="2"/>
        <scheme val="minor"/>
      </rPr>
      <t>P</t>
    </r>
    <r>
      <rPr>
        <sz val="10"/>
        <rFont val="Aptos Narrow"/>
        <family val="2"/>
        <scheme val="minor"/>
      </rPr>
      <t xml:space="preserve">: </t>
    </r>
    <r>
      <rPr>
        <sz val="12"/>
        <rFont val="Aptos Narrow"/>
        <family val="2"/>
        <scheme val="minor"/>
      </rPr>
      <t>Puntos asignados</t>
    </r>
    <r>
      <rPr>
        <sz val="10"/>
        <rFont val="Aptos Narrow"/>
        <family val="2"/>
        <scheme val="minor"/>
      </rPr>
      <t xml:space="preserve">
</t>
    </r>
    <r>
      <rPr>
        <b/>
        <sz val="12"/>
        <rFont val="Aptos Narrow"/>
        <family val="2"/>
        <scheme val="minor"/>
      </rPr>
      <t>E</t>
    </r>
    <r>
      <rPr>
        <sz val="10"/>
        <rFont val="Aptos Narrow"/>
        <family val="2"/>
        <scheme val="minor"/>
      </rPr>
      <t xml:space="preserve">: </t>
    </r>
    <r>
      <rPr>
        <sz val="12"/>
        <rFont val="Aptos Narrow"/>
        <family val="2"/>
        <scheme val="minor"/>
      </rPr>
      <t>Porcentaje de financiación recibida en la convocatoria PE 2024 respecto a sus presupuestos anuales</t>
    </r>
  </si>
  <si>
    <t>MÁXIMO 65 PUNTOS</t>
  </si>
  <si>
    <t>MÁXIMO 35 PUNTOS</t>
  </si>
  <si>
    <r>
      <rPr>
        <b/>
        <sz val="18"/>
        <rFont val="Aptos Narrow"/>
        <family val="2"/>
        <scheme val="minor"/>
      </rPr>
      <t>P</t>
    </r>
    <r>
      <rPr>
        <sz val="18"/>
        <rFont val="Aptos Narrow"/>
        <family val="2"/>
        <scheme val="minor"/>
      </rPr>
      <t xml:space="preserve">= 15 </t>
    </r>
    <r>
      <rPr>
        <sz val="18"/>
        <rFont val="Aptos Narrow"/>
        <family val="2"/>
      </rPr>
      <t>∙</t>
    </r>
    <r>
      <rPr>
        <sz val="18"/>
        <rFont val="Aptos Narrow"/>
        <family val="2"/>
        <scheme val="minor"/>
      </rPr>
      <t xml:space="preserve"> </t>
    </r>
    <r>
      <rPr>
        <b/>
        <sz val="18"/>
        <rFont val="Aptos Narrow"/>
        <family val="2"/>
        <scheme val="minor"/>
      </rPr>
      <t>A</t>
    </r>
    <r>
      <rPr>
        <sz val="18"/>
        <rFont val="Aptos Narrow"/>
        <family val="2"/>
        <scheme val="minor"/>
      </rPr>
      <t xml:space="preserve"> / 10</t>
    </r>
  </si>
  <si>
    <r>
      <rPr>
        <b/>
        <sz val="18"/>
        <rFont val="Aptos Narrow"/>
        <family val="2"/>
        <scheme val="minor"/>
      </rPr>
      <t>P</t>
    </r>
    <r>
      <rPr>
        <sz val="18"/>
        <rFont val="Aptos Narrow"/>
        <family val="2"/>
        <scheme val="minor"/>
      </rPr>
      <t xml:space="preserve">= 15 - 15 </t>
    </r>
    <r>
      <rPr>
        <sz val="18"/>
        <rFont val="Aptos Narrow"/>
        <family val="2"/>
      </rPr>
      <t>∙</t>
    </r>
    <r>
      <rPr>
        <sz val="18"/>
        <rFont val="Aptos Narrow"/>
        <family val="2"/>
        <scheme val="minor"/>
      </rPr>
      <t xml:space="preserve"> </t>
    </r>
    <r>
      <rPr>
        <b/>
        <sz val="18"/>
        <rFont val="Aptos Narrow"/>
        <family val="2"/>
        <scheme val="minor"/>
      </rPr>
      <t xml:space="preserve">E </t>
    </r>
    <r>
      <rPr>
        <sz val="18"/>
        <rFont val="Aptos Narrow"/>
        <family val="2"/>
        <scheme val="minor"/>
      </rPr>
      <t>/ 50</t>
    </r>
  </si>
  <si>
    <r>
      <t xml:space="preserve">Porcentaje de presupuesto 2024 del Centro destinado a inversiones financiadas por este en medidas directas de ahorro en agua y energía (sustitución de ventanas, sustitución de luminarias, instalación de fluxores …) durante 2024.     
</t>
    </r>
    <r>
      <rPr>
        <sz val="12"/>
        <rFont val="Aptos Narrow"/>
        <family val="2"/>
        <scheme val="minor"/>
      </rPr>
      <t>siendo:
P: Puntos asignados 
A: Porcentaje de presupuesto 2024 del Centro destinado a inversiones financiadas por este en medidas directas de ahorro en agua y energía (sustitución de ventanas, sustitución de luminarias, instalación de fluxores …) durante 2024</t>
    </r>
  </si>
  <si>
    <t>PARA INVERSION AHORRO 10%</t>
  </si>
  <si>
    <t xml:space="preserve">IMPORTE DE LAS INVERSIONES </t>
  </si>
  <si>
    <r>
      <rPr>
        <sz val="16"/>
        <color theme="1"/>
        <rFont val="Aptos Narrow"/>
        <family val="2"/>
        <scheme val="minor"/>
      </rPr>
      <t xml:space="preserve">Puntuación asignada por la valoración de la Comisión de evaluación </t>
    </r>
    <r>
      <rPr>
        <b/>
        <sz val="16"/>
        <color theme="1"/>
        <rFont val="Aptos Narrow"/>
        <family val="2"/>
        <scheme val="minor"/>
      </rPr>
      <t xml:space="preserve">
</t>
    </r>
    <r>
      <rPr>
        <b/>
        <sz val="20"/>
        <rFont val="Aptos Narrow"/>
        <family val="2"/>
        <scheme val="minor"/>
      </rPr>
      <t>Máximo 35 puntos</t>
    </r>
  </si>
  <si>
    <r>
      <rPr>
        <sz val="16"/>
        <color theme="1"/>
        <rFont val="Aptos Narrow"/>
        <family val="2"/>
        <scheme val="minor"/>
      </rPr>
      <t xml:space="preserve">Puntuación obtenida por baremación </t>
    </r>
    <r>
      <rPr>
        <sz val="16"/>
        <rFont val="Aptos Narrow"/>
        <family val="2"/>
        <scheme val="minor"/>
      </rPr>
      <t>directa</t>
    </r>
    <r>
      <rPr>
        <b/>
        <sz val="16"/>
        <color rgb="FFFF0000"/>
        <rFont val="Aptos Narrow"/>
        <family val="2"/>
        <scheme val="minor"/>
      </rPr>
      <t xml:space="preserve">
</t>
    </r>
    <r>
      <rPr>
        <b/>
        <sz val="20"/>
        <rFont val="Aptos Narrow"/>
        <family val="2"/>
        <scheme val="minor"/>
      </rPr>
      <t>Máximo 65 puntos</t>
    </r>
  </si>
  <si>
    <t>PUNTUACIÓN TOTAL OBTENIDA PARTE B (Máximo 65 puntos)</t>
  </si>
  <si>
    <t>INSTRUCCIONES</t>
  </si>
  <si>
    <t>Celdas de fondo y texto rojo : Seleccionar opción del desplegable</t>
  </si>
  <si>
    <t>Celdas de fondo amarillo  : Escribir  texto o cantidad numérica según proceda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</si>
</sst>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"/>
    <numFmt numFmtId="165" formatCode="#,##0.00\ &quot;€&quot;"/>
  </numFmts>
  <fonts count="4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4"/>
      <name val="Aptos Narrow"/>
      <family val="2"/>
      <scheme val="minor"/>
    </font>
    <font>
      <b/>
      <sz val="14"/>
      <name val="Aptos Narrow"/>
      <family val="2"/>
      <scheme val="minor"/>
    </font>
    <font>
      <sz val="14"/>
      <color rgb="FFFF0000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b/>
      <sz val="18"/>
      <color theme="5" tint="0.79998168889431442"/>
      <name val="Aptos Narrow"/>
      <family val="2"/>
      <scheme val="minor"/>
    </font>
    <font>
      <sz val="14"/>
      <color theme="1"/>
      <name val="Aptos Narrow"/>
      <family val="2"/>
    </font>
    <font>
      <b/>
      <sz val="11"/>
      <color rgb="FFFF0000"/>
      <name val="Aptos Narrow"/>
      <family val="2"/>
      <scheme val="minor"/>
    </font>
    <font>
      <sz val="10"/>
      <name val="Aptos Narrow"/>
      <family val="2"/>
      <scheme val="minor"/>
    </font>
    <font>
      <sz val="11"/>
      <color theme="1"/>
      <name val="Calibri"/>
      <family val="2"/>
    </font>
    <font>
      <b/>
      <sz val="11"/>
      <name val="Aptos Narrow"/>
      <family val="2"/>
      <scheme val="minor"/>
    </font>
    <font>
      <sz val="16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  <font>
      <b/>
      <sz val="20"/>
      <color theme="0"/>
      <name val="Aptos Narrow"/>
      <family val="2"/>
      <scheme val="minor"/>
    </font>
    <font>
      <b/>
      <sz val="26"/>
      <color theme="0"/>
      <name val="Aptos Narrow"/>
      <family val="2"/>
      <scheme val="minor"/>
    </font>
    <font>
      <b/>
      <sz val="36"/>
      <color theme="0"/>
      <name val="Aptos Narrow"/>
      <family val="2"/>
      <scheme val="minor"/>
    </font>
    <font>
      <sz val="26"/>
      <color theme="0"/>
      <name val="Aptos Narrow"/>
      <family val="2"/>
      <scheme val="minor"/>
    </font>
    <font>
      <sz val="20"/>
      <color theme="0"/>
      <name val="Aptos Narrow"/>
      <family val="2"/>
      <scheme val="minor"/>
    </font>
    <font>
      <b/>
      <sz val="26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name val="Aptos Narrow"/>
      <family val="2"/>
      <scheme val="minor"/>
    </font>
    <font>
      <b/>
      <sz val="18"/>
      <name val="Aptos Narrow"/>
      <family val="2"/>
      <scheme val="minor"/>
    </font>
    <font>
      <sz val="20"/>
      <color rgb="FFFF0000"/>
      <name val="Aptos Narrow"/>
      <family val="2"/>
      <scheme val="minor"/>
    </font>
    <font>
      <b/>
      <sz val="12"/>
      <color theme="4"/>
      <name val="Aptos Narrow"/>
      <family val="2"/>
      <scheme val="minor"/>
    </font>
    <font>
      <sz val="18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sz val="18"/>
      <name val="Aptos Narrow"/>
      <family val="2"/>
    </font>
    <font>
      <b/>
      <sz val="36"/>
      <color theme="5" tint="0.79998168889431442"/>
      <name val="Aptos Narrow"/>
      <family val="2"/>
      <scheme val="minor"/>
    </font>
    <font>
      <b/>
      <sz val="20"/>
      <name val="Aptos Narrow"/>
      <family val="2"/>
      <scheme val="minor"/>
    </font>
    <font>
      <b/>
      <sz val="24"/>
      <color rgb="FF002060"/>
      <name val="Aptos Narrow"/>
      <family val="2"/>
      <scheme val="minor"/>
    </font>
    <font>
      <b/>
      <sz val="36"/>
      <color rgb="FF002060"/>
      <name val="Aptos Narrow"/>
      <family val="2"/>
      <scheme val="minor"/>
    </font>
    <font>
      <b/>
      <sz val="20"/>
      <color rgb="FFC00000"/>
      <name val="Aptos Narrow"/>
      <family val="2"/>
      <scheme val="minor"/>
    </font>
    <font>
      <b/>
      <sz val="20"/>
      <color rgb="FF002060"/>
      <name val="Aptos Narrow"/>
      <family val="2"/>
      <scheme val="minor"/>
    </font>
    <font>
      <b/>
      <sz val="16"/>
      <color theme="0"/>
      <name val="Aptos Narrow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5C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/>
  </cellStyleXfs>
  <cellXfs count="256">
    <xf numFmtId="0" fontId="0" fillId="0" borderId="0" xfId="0"/>
    <xf numFmtId="0" fontId="8" fillId="0" borderId="0" xfId="0" applyFont="1"/>
    <xf numFmtId="0" fontId="8" fillId="0" borderId="0" xfId="0" applyFont="1" applyAlignment="1">
      <alignment horizontal="center" vertical="center"/>
    </xf>
    <xf numFmtId="44" fontId="0" fillId="0" borderId="0" xfId="0" applyNumberFormat="1"/>
    <xf numFmtId="2" fontId="4" fillId="0" borderId="0" xfId="2" applyNumberFormat="1" applyFont="1"/>
    <xf numFmtId="44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0" fillId="3" borderId="0" xfId="0" applyFill="1" applyProtection="1">
      <protection hidden="1"/>
    </xf>
    <xf numFmtId="44" fontId="0" fillId="3" borderId="0" xfId="0" applyNumberFormat="1" applyFill="1" applyProtection="1">
      <protection hidden="1"/>
    </xf>
    <xf numFmtId="44" fontId="0" fillId="9" borderId="0" xfId="0" applyNumberFormat="1" applyFill="1" applyProtection="1">
      <protection hidden="1"/>
    </xf>
    <xf numFmtId="0" fontId="0" fillId="10" borderId="0" xfId="0" applyFill="1" applyAlignment="1" applyProtection="1">
      <alignment horizontal="center" vertical="center"/>
      <protection hidden="1"/>
    </xf>
    <xf numFmtId="0" fontId="0" fillId="11" borderId="0" xfId="0" applyFill="1" applyAlignment="1" applyProtection="1">
      <alignment horizontal="center" vertical="center"/>
      <protection hidden="1"/>
    </xf>
    <xf numFmtId="10" fontId="0" fillId="0" borderId="0" xfId="2" applyNumberFormat="1" applyFont="1" applyProtection="1">
      <protection hidden="1"/>
    </xf>
    <xf numFmtId="2" fontId="4" fillId="0" borderId="0" xfId="2" applyNumberFormat="1" applyFont="1" applyProtection="1">
      <protection hidden="1"/>
    </xf>
    <xf numFmtId="0" fontId="0" fillId="4" borderId="0" xfId="0" applyFill="1" applyProtection="1">
      <protection hidden="1"/>
    </xf>
    <xf numFmtId="0" fontId="8" fillId="15" borderId="2" xfId="0" applyFont="1" applyFill="1" applyBorder="1" applyAlignment="1" applyProtection="1">
      <alignment horizontal="center" vertical="center"/>
      <protection hidden="1"/>
    </xf>
    <xf numFmtId="0" fontId="9" fillId="15" borderId="4" xfId="0" applyFont="1" applyFill="1" applyBorder="1" applyAlignment="1" applyProtection="1">
      <alignment horizontal="center" vertical="center"/>
      <protection hidden="1"/>
    </xf>
    <xf numFmtId="0" fontId="8" fillId="15" borderId="5" xfId="0" applyFont="1" applyFill="1" applyBorder="1" applyAlignment="1" applyProtection="1">
      <alignment horizontal="center" vertical="center"/>
      <protection hidden="1"/>
    </xf>
    <xf numFmtId="0" fontId="9" fillId="15" borderId="6" xfId="0" applyFont="1" applyFill="1" applyBorder="1" applyAlignment="1" applyProtection="1">
      <alignment horizontal="center" vertical="center"/>
      <protection hidden="1"/>
    </xf>
    <xf numFmtId="0" fontId="8" fillId="15" borderId="7" xfId="0" applyFont="1" applyFill="1" applyBorder="1" applyAlignment="1" applyProtection="1">
      <alignment horizontal="center" vertical="center"/>
      <protection hidden="1"/>
    </xf>
    <xf numFmtId="0" fontId="9" fillId="15" borderId="9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18" xfId="0" applyBorder="1"/>
    <xf numFmtId="44" fontId="33" fillId="0" borderId="33" xfId="1" applyFont="1" applyFill="1" applyBorder="1"/>
    <xf numFmtId="0" fontId="0" fillId="0" borderId="34" xfId="0" applyBorder="1"/>
    <xf numFmtId="44" fontId="33" fillId="0" borderId="35" xfId="1" applyFont="1" applyFill="1" applyBorder="1"/>
    <xf numFmtId="0" fontId="0" fillId="2" borderId="34" xfId="0" applyFill="1" applyBorder="1"/>
    <xf numFmtId="2" fontId="6" fillId="12" borderId="4" xfId="2" applyNumberFormat="1" applyFont="1" applyFill="1" applyBorder="1" applyAlignment="1" applyProtection="1">
      <alignment horizontal="center" vertical="center"/>
      <protection locked="0"/>
    </xf>
    <xf numFmtId="0" fontId="35" fillId="18" borderId="14" xfId="0" applyFont="1" applyFill="1" applyBorder="1" applyAlignment="1" applyProtection="1">
      <alignment horizontal="center" vertical="center"/>
      <protection locked="0"/>
    </xf>
    <xf numFmtId="2" fontId="6" fillId="18" borderId="14" xfId="2" applyNumberFormat="1" applyFont="1" applyFill="1" applyBorder="1" applyAlignment="1" applyProtection="1">
      <alignment horizontal="center" vertical="center"/>
      <protection locked="0"/>
    </xf>
    <xf numFmtId="0" fontId="6" fillId="18" borderId="6" xfId="0" applyFont="1" applyFill="1" applyBorder="1" applyAlignment="1" applyProtection="1">
      <alignment horizontal="center" vertical="center"/>
      <protection locked="0"/>
    </xf>
    <xf numFmtId="0" fontId="6" fillId="18" borderId="9" xfId="0" applyFont="1" applyFill="1" applyBorder="1" applyAlignment="1" applyProtection="1">
      <alignment horizontal="center" vertical="center" wrapText="1"/>
      <protection locked="0"/>
    </xf>
    <xf numFmtId="0" fontId="0" fillId="19" borderId="0" xfId="0" applyFill="1"/>
    <xf numFmtId="0" fontId="0" fillId="8" borderId="0" xfId="0" applyFill="1" applyAlignment="1" applyProtection="1">
      <alignment horizontal="center"/>
      <protection hidden="1"/>
    </xf>
    <xf numFmtId="165" fontId="5" fillId="12" borderId="10" xfId="0" applyNumberFormat="1" applyFont="1" applyFill="1" applyBorder="1" applyAlignment="1" applyProtection="1">
      <alignment horizontal="center" vertical="center" wrapText="1"/>
      <protection locked="0"/>
    </xf>
    <xf numFmtId="165" fontId="5" fillId="12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12" borderId="4" xfId="0" applyFont="1" applyFill="1" applyBorder="1" applyAlignment="1" applyProtection="1">
      <alignment horizontal="center" vertical="center" wrapText="1"/>
      <protection locked="0"/>
    </xf>
    <xf numFmtId="0" fontId="6" fillId="12" borderId="9" xfId="0" applyFont="1" applyFill="1" applyBorder="1" applyAlignment="1" applyProtection="1">
      <alignment horizontal="center" vertical="center" wrapText="1"/>
      <protection locked="0"/>
    </xf>
    <xf numFmtId="0" fontId="6" fillId="12" borderId="4" xfId="0" applyFont="1" applyFill="1" applyBorder="1" applyAlignment="1" applyProtection="1">
      <alignment horizontal="center" vertical="center"/>
      <protection locked="0"/>
    </xf>
    <xf numFmtId="0" fontId="6" fillId="12" borderId="6" xfId="0" applyFont="1" applyFill="1" applyBorder="1" applyAlignment="1" applyProtection="1">
      <alignment horizontal="center" vertical="center"/>
      <protection locked="0"/>
    </xf>
    <xf numFmtId="0" fontId="10" fillId="12" borderId="13" xfId="0" applyFont="1" applyFill="1" applyBorder="1" applyAlignment="1" applyProtection="1">
      <alignment horizontal="left" vertical="center"/>
      <protection locked="0"/>
    </xf>
    <xf numFmtId="0" fontId="10" fillId="12" borderId="15" xfId="0" applyFont="1" applyFill="1" applyBorder="1" applyAlignment="1" applyProtection="1">
      <alignment horizontal="left" vertical="center"/>
      <protection locked="0"/>
    </xf>
    <xf numFmtId="2" fontId="6" fillId="12" borderId="13" xfId="2" applyNumberFormat="1" applyFont="1" applyFill="1" applyBorder="1" applyAlignment="1" applyProtection="1">
      <alignment horizontal="center" vertical="center"/>
      <protection locked="0"/>
    </xf>
    <xf numFmtId="2" fontId="6" fillId="12" borderId="15" xfId="2" applyNumberFormat="1" applyFont="1" applyFill="1" applyBorder="1" applyAlignment="1" applyProtection="1">
      <alignment horizontal="center" vertical="center"/>
      <protection locked="0"/>
    </xf>
    <xf numFmtId="2" fontId="6" fillId="12" borderId="14" xfId="2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9" fillId="0" borderId="0" xfId="0" applyFont="1" applyFill="1" applyBorder="1" applyAlignment="1" applyProtection="1">
      <alignment horizontal="left" vertical="center" wrapText="1"/>
      <protection locked="0"/>
    </xf>
    <xf numFmtId="0" fontId="10" fillId="12" borderId="14" xfId="0" applyFont="1" applyFill="1" applyBorder="1" applyAlignment="1" applyProtection="1">
      <alignment horizontal="left" vertical="center"/>
      <protection locked="0"/>
    </xf>
    <xf numFmtId="0" fontId="0" fillId="0" borderId="0" xfId="0" applyFill="1"/>
    <xf numFmtId="0" fontId="3" fillId="0" borderId="0" xfId="0" applyFont="1" applyFill="1" applyAlignment="1">
      <alignment vertical="center" wrapText="1"/>
    </xf>
    <xf numFmtId="0" fontId="22" fillId="0" borderId="0" xfId="0" applyFont="1" applyFill="1"/>
    <xf numFmtId="0" fontId="32" fillId="0" borderId="0" xfId="0" applyFont="1" applyFill="1" applyAlignment="1">
      <alignment vertical="center" wrapText="1"/>
    </xf>
    <xf numFmtId="0" fontId="16" fillId="0" borderId="0" xfId="0" applyFont="1" applyFill="1"/>
    <xf numFmtId="0" fontId="0" fillId="0" borderId="0" xfId="0" applyFill="1" applyProtection="1">
      <protection hidden="1"/>
    </xf>
    <xf numFmtId="0" fontId="25" fillId="18" borderId="13" xfId="0" applyFont="1" applyFill="1" applyBorder="1" applyAlignment="1" applyProtection="1">
      <alignment horizontal="center" vertical="center" wrapText="1"/>
    </xf>
    <xf numFmtId="0" fontId="22" fillId="18" borderId="15" xfId="0" applyFont="1" applyFill="1" applyBorder="1" applyAlignment="1" applyProtection="1">
      <alignment horizontal="center" vertical="center" wrapText="1"/>
    </xf>
    <xf numFmtId="0" fontId="22" fillId="18" borderId="14" xfId="0" applyFont="1" applyFill="1" applyBorder="1" applyAlignment="1" applyProtection="1">
      <alignment horizontal="center" vertical="center" wrapText="1"/>
    </xf>
    <xf numFmtId="0" fontId="40" fillId="3" borderId="2" xfId="0" applyFont="1" applyFill="1" applyBorder="1" applyAlignment="1" applyProtection="1">
      <alignment horizontal="center" vertical="center"/>
    </xf>
    <xf numFmtId="0" fontId="40" fillId="3" borderId="3" xfId="0" applyFont="1" applyFill="1" applyBorder="1" applyAlignment="1" applyProtection="1">
      <alignment horizontal="center" vertical="center"/>
    </xf>
    <xf numFmtId="0" fontId="40" fillId="3" borderId="4" xfId="0" applyFont="1" applyFill="1" applyBorder="1" applyAlignment="1" applyProtection="1">
      <alignment horizontal="center" vertical="center"/>
    </xf>
    <xf numFmtId="0" fontId="39" fillId="3" borderId="5" xfId="0" applyFont="1" applyFill="1" applyBorder="1" applyAlignment="1" applyProtection="1">
      <alignment vertical="center" wrapText="1"/>
    </xf>
    <xf numFmtId="0" fontId="39" fillId="3" borderId="0" xfId="0" applyFont="1" applyFill="1" applyBorder="1" applyAlignment="1" applyProtection="1">
      <alignment vertical="center"/>
    </xf>
    <xf numFmtId="0" fontId="39" fillId="3" borderId="6" xfId="0" applyFont="1" applyFill="1" applyBorder="1" applyAlignment="1" applyProtection="1">
      <alignment vertical="center"/>
    </xf>
    <xf numFmtId="0" fontId="39" fillId="3" borderId="5" xfId="0" applyFont="1" applyFill="1" applyBorder="1" applyAlignment="1" applyProtection="1">
      <alignment vertical="center"/>
    </xf>
    <xf numFmtId="0" fontId="41" fillId="20" borderId="0" xfId="0" applyFont="1" applyFill="1" applyBorder="1" applyAlignment="1" applyProtection="1">
      <alignment horizontal="center" vertical="center"/>
    </xf>
    <xf numFmtId="0" fontId="39" fillId="3" borderId="7" xfId="0" applyFont="1" applyFill="1" applyBorder="1" applyAlignment="1" applyProtection="1">
      <alignment vertical="center"/>
    </xf>
    <xf numFmtId="0" fontId="39" fillId="3" borderId="8" xfId="0" applyFont="1" applyFill="1" applyBorder="1" applyAlignment="1" applyProtection="1">
      <alignment vertical="center"/>
    </xf>
    <xf numFmtId="0" fontId="42" fillId="4" borderId="8" xfId="0" applyFont="1" applyFill="1" applyBorder="1" applyAlignment="1" applyProtection="1">
      <alignment horizontal="center" vertical="center"/>
    </xf>
    <xf numFmtId="0" fontId="39" fillId="3" borderId="9" xfId="0" applyFont="1" applyFill="1" applyBorder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24" fillId="18" borderId="13" xfId="0" applyFont="1" applyFill="1" applyBorder="1" applyAlignment="1" applyProtection="1">
      <alignment horizontal="center" vertical="center" wrapText="1"/>
    </xf>
    <xf numFmtId="0" fontId="24" fillId="18" borderId="15" xfId="0" applyFont="1" applyFill="1" applyBorder="1" applyAlignment="1" applyProtection="1">
      <alignment horizontal="center" vertical="center"/>
    </xf>
    <xf numFmtId="0" fontId="24" fillId="18" borderId="14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0" fontId="0" fillId="0" borderId="0" xfId="0" applyBorder="1" applyProtection="1"/>
    <xf numFmtId="0" fontId="38" fillId="3" borderId="1" xfId="0" applyFont="1" applyFill="1" applyBorder="1" applyAlignment="1" applyProtection="1">
      <alignment vertical="center"/>
    </xf>
    <xf numFmtId="0" fontId="23" fillId="18" borderId="1" xfId="0" applyFont="1" applyFill="1" applyBorder="1" applyAlignment="1" applyProtection="1">
      <alignment horizontal="center" vertical="center"/>
    </xf>
    <xf numFmtId="2" fontId="23" fillId="18" borderId="13" xfId="0" applyNumberFormat="1" applyFont="1" applyFill="1" applyBorder="1" applyAlignment="1" applyProtection="1">
      <alignment horizontal="center" vertical="center"/>
    </xf>
    <xf numFmtId="2" fontId="23" fillId="18" borderId="15" xfId="0" applyNumberFormat="1" applyFont="1" applyFill="1" applyBorder="1" applyAlignment="1" applyProtection="1">
      <alignment horizontal="center" vertical="center"/>
    </xf>
    <xf numFmtId="2" fontId="23" fillId="18" borderId="14" xfId="0" applyNumberFormat="1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0" fontId="7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26" fillId="18" borderId="15" xfId="0" applyFont="1" applyFill="1" applyBorder="1" applyAlignment="1" applyProtection="1">
      <alignment horizontal="center" vertical="center" wrapText="1"/>
    </xf>
    <xf numFmtId="0" fontId="26" fillId="0" borderId="11" xfId="0" applyFont="1" applyFill="1" applyBorder="1" applyAlignment="1" applyProtection="1">
      <alignment horizontal="center" vertical="center" wrapText="1"/>
    </xf>
    <xf numFmtId="0" fontId="28" fillId="13" borderId="13" xfId="0" applyFont="1" applyFill="1" applyBorder="1" applyAlignment="1" applyProtection="1">
      <alignment horizontal="center" vertical="center"/>
    </xf>
    <xf numFmtId="0" fontId="7" fillId="13" borderId="15" xfId="0" applyFont="1" applyFill="1" applyBorder="1" applyAlignment="1" applyProtection="1">
      <alignment horizontal="center" vertical="center"/>
    </xf>
    <xf numFmtId="0" fontId="7" fillId="13" borderId="14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</xf>
    <xf numFmtId="0" fontId="7" fillId="5" borderId="0" xfId="0" applyFont="1" applyFill="1" applyProtection="1"/>
    <xf numFmtId="0" fontId="0" fillId="5" borderId="0" xfId="0" applyFill="1" applyProtection="1"/>
    <xf numFmtId="0" fontId="37" fillId="16" borderId="13" xfId="0" applyFont="1" applyFill="1" applyBorder="1" applyAlignment="1" applyProtection="1">
      <alignment horizontal="center" vertical="center"/>
    </xf>
    <xf numFmtId="0" fontId="37" fillId="16" borderId="15" xfId="0" applyFont="1" applyFill="1" applyBorder="1" applyAlignment="1" applyProtection="1">
      <alignment horizontal="center" vertical="center"/>
    </xf>
    <xf numFmtId="0" fontId="6" fillId="6" borderId="15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14" fillId="13" borderId="14" xfId="0" applyFont="1" applyFill="1" applyBorder="1" applyAlignment="1" applyProtection="1">
      <alignment horizontal="center" vertical="center"/>
    </xf>
    <xf numFmtId="0" fontId="14" fillId="16" borderId="15" xfId="0" applyFont="1" applyFill="1" applyBorder="1" applyAlignment="1" applyProtection="1">
      <alignment horizontal="center" vertical="center"/>
    </xf>
    <xf numFmtId="0" fontId="14" fillId="16" borderId="14" xfId="0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8" fillId="0" borderId="0" xfId="0" applyFont="1" applyAlignment="1" applyProtection="1">
      <alignment horizontal="center" vertical="center"/>
    </xf>
    <xf numFmtId="0" fontId="8" fillId="0" borderId="11" xfId="0" applyFont="1" applyFill="1" applyBorder="1" applyAlignment="1" applyProtection="1">
      <alignment horizontal="center" vertical="center"/>
    </xf>
    <xf numFmtId="0" fontId="6" fillId="5" borderId="0" xfId="0" applyFont="1" applyFill="1" applyProtection="1"/>
    <xf numFmtId="0" fontId="0" fillId="5" borderId="6" xfId="0" applyFill="1" applyBorder="1" applyProtection="1"/>
    <xf numFmtId="0" fontId="37" fillId="18" borderId="13" xfId="0" applyFont="1" applyFill="1" applyBorder="1" applyAlignment="1" applyProtection="1">
      <alignment horizontal="center" vertical="center"/>
    </xf>
    <xf numFmtId="0" fontId="37" fillId="18" borderId="15" xfId="0" applyFont="1" applyFill="1" applyBorder="1" applyAlignment="1" applyProtection="1">
      <alignment horizontal="center" vertical="center"/>
    </xf>
    <xf numFmtId="0" fontId="14" fillId="18" borderId="14" xfId="0" applyFont="1" applyFill="1" applyBorder="1" applyAlignment="1" applyProtection="1">
      <alignment horizontal="center" vertical="center"/>
    </xf>
    <xf numFmtId="0" fontId="5" fillId="7" borderId="16" xfId="0" applyFont="1" applyFill="1" applyBorder="1" applyAlignment="1" applyProtection="1">
      <alignment horizontal="center" vertical="center"/>
    </xf>
    <xf numFmtId="0" fontId="5" fillId="7" borderId="32" xfId="0" applyFont="1" applyFill="1" applyBorder="1" applyAlignment="1" applyProtection="1">
      <alignment horizontal="center" vertical="center"/>
    </xf>
    <xf numFmtId="0" fontId="10" fillId="7" borderId="1" xfId="0" applyFont="1" applyFill="1" applyBorder="1" applyAlignment="1" applyProtection="1">
      <alignment horizontal="center" vertical="center" wrapText="1"/>
    </xf>
    <xf numFmtId="0" fontId="5" fillId="17" borderId="13" xfId="0" applyFont="1" applyFill="1" applyBorder="1" applyAlignment="1" applyProtection="1">
      <alignment horizontal="center" vertical="center"/>
    </xf>
    <xf numFmtId="0" fontId="5" fillId="17" borderId="21" xfId="0" applyFont="1" applyFill="1" applyBorder="1" applyAlignment="1" applyProtection="1">
      <alignment horizontal="center" vertical="center"/>
    </xf>
    <xf numFmtId="0" fontId="5" fillId="17" borderId="2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6" fillId="3" borderId="14" xfId="0" applyFont="1" applyFill="1" applyBorder="1" applyAlignment="1" applyProtection="1">
      <alignment horizontal="center" vertical="center"/>
    </xf>
    <xf numFmtId="0" fontId="10" fillId="7" borderId="6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5" fillId="18" borderId="5" xfId="0" applyFont="1" applyFill="1" applyBorder="1" applyAlignment="1" applyProtection="1">
      <alignment horizontal="center" vertical="center"/>
    </xf>
    <xf numFmtId="0" fontId="5" fillId="18" borderId="0" xfId="0" applyFont="1" applyFill="1" applyAlignment="1" applyProtection="1">
      <alignment horizontal="center" vertical="center"/>
    </xf>
    <xf numFmtId="0" fontId="10" fillId="18" borderId="5" xfId="0" applyFont="1" applyFill="1" applyBorder="1" applyAlignment="1" applyProtection="1">
      <alignment horizontal="center" vertical="center" wrapText="1"/>
    </xf>
    <xf numFmtId="0" fontId="5" fillId="18" borderId="2" xfId="0" applyFont="1" applyFill="1" applyBorder="1" applyAlignment="1" applyProtection="1">
      <alignment horizontal="center" vertical="center"/>
    </xf>
    <xf numFmtId="0" fontId="5" fillId="18" borderId="28" xfId="0" applyFont="1" applyFill="1" applyBorder="1" applyAlignment="1" applyProtection="1">
      <alignment horizontal="center" vertical="center"/>
    </xf>
    <xf numFmtId="0" fontId="6" fillId="18" borderId="4" xfId="0" applyFont="1" applyFill="1" applyBorder="1" applyAlignment="1" applyProtection="1">
      <alignment horizontal="center" vertical="center"/>
    </xf>
    <xf numFmtId="0" fontId="4" fillId="18" borderId="10" xfId="0" applyFont="1" applyFill="1" applyBorder="1" applyAlignment="1" applyProtection="1">
      <alignment horizontal="center" vertical="center"/>
    </xf>
    <xf numFmtId="0" fontId="35" fillId="3" borderId="11" xfId="0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 wrapText="1" indent="1"/>
    </xf>
    <xf numFmtId="0" fontId="35" fillId="3" borderId="5" xfId="0" applyFont="1" applyFill="1" applyBorder="1" applyAlignment="1" applyProtection="1">
      <alignment horizontal="center" vertical="center" wrapText="1"/>
    </xf>
    <xf numFmtId="0" fontId="9" fillId="5" borderId="16" xfId="0" applyFont="1" applyFill="1" applyBorder="1" applyAlignment="1" applyProtection="1">
      <alignment horizontal="center" vertical="center" wrapText="1"/>
    </xf>
    <xf numFmtId="0" fontId="9" fillId="5" borderId="26" xfId="0" applyFont="1" applyFill="1" applyBorder="1" applyAlignment="1" applyProtection="1">
      <alignment horizontal="center" vertical="center" wrapText="1"/>
    </xf>
    <xf numFmtId="0" fontId="8" fillId="0" borderId="32" xfId="0" applyFont="1" applyBorder="1" applyAlignment="1" applyProtection="1">
      <alignment horizontal="center" vertical="center"/>
    </xf>
    <xf numFmtId="1" fontId="6" fillId="14" borderId="10" xfId="0" applyNumberFormat="1" applyFont="1" applyFill="1" applyBorder="1" applyAlignment="1" applyProtection="1">
      <alignment horizontal="center" vertical="center"/>
    </xf>
    <xf numFmtId="0" fontId="35" fillId="5" borderId="10" xfId="0" applyFont="1" applyFill="1" applyBorder="1" applyAlignment="1" applyProtection="1">
      <alignment horizontal="center" vertical="center"/>
    </xf>
    <xf numFmtId="0" fontId="35" fillId="3" borderId="12" xfId="0" applyFont="1" applyFill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left" vertical="center" wrapText="1" indent="1"/>
    </xf>
    <xf numFmtId="0" fontId="8" fillId="5" borderId="5" xfId="0" applyFont="1" applyFill="1" applyBorder="1" applyAlignment="1" applyProtection="1">
      <alignment horizontal="center" vertical="center"/>
    </xf>
    <xf numFmtId="0" fontId="8" fillId="5" borderId="29" xfId="0" applyFont="1" applyFill="1" applyBorder="1" applyAlignment="1" applyProtection="1">
      <alignment horizontal="center" vertical="center"/>
    </xf>
    <xf numFmtId="1" fontId="6" fillId="14" borderId="11" xfId="0" applyNumberFormat="1" applyFont="1" applyFill="1" applyBorder="1" applyAlignment="1" applyProtection="1">
      <alignment horizontal="center" vertical="center"/>
    </xf>
    <xf numFmtId="0" fontId="35" fillId="5" borderId="11" xfId="0" applyFont="1" applyFill="1" applyBorder="1" applyAlignment="1" applyProtection="1">
      <alignment horizontal="center" vertical="center"/>
    </xf>
    <xf numFmtId="0" fontId="35" fillId="18" borderId="11" xfId="0" applyFont="1" applyFill="1" applyBorder="1" applyAlignment="1" applyProtection="1">
      <alignment horizontal="center" vertical="center"/>
    </xf>
    <xf numFmtId="0" fontId="22" fillId="18" borderId="13" xfId="0" applyFont="1" applyFill="1" applyBorder="1" applyAlignment="1" applyProtection="1">
      <alignment horizontal="left" vertical="center" wrapText="1" indent="1"/>
    </xf>
    <xf numFmtId="0" fontId="35" fillId="18" borderId="13" xfId="0" applyFont="1" applyFill="1" applyBorder="1" applyAlignment="1" applyProtection="1">
      <alignment horizontal="center" vertical="center" wrapText="1"/>
    </xf>
    <xf numFmtId="0" fontId="22" fillId="18" borderId="13" xfId="0" applyFont="1" applyFill="1" applyBorder="1" applyAlignment="1" applyProtection="1">
      <alignment horizontal="center" vertical="center"/>
    </xf>
    <xf numFmtId="0" fontId="22" fillId="18" borderId="15" xfId="0" applyFont="1" applyFill="1" applyBorder="1" applyAlignment="1" applyProtection="1">
      <alignment horizontal="center" vertical="center"/>
    </xf>
    <xf numFmtId="0" fontId="22" fillId="0" borderId="1" xfId="0" applyFont="1" applyFill="1" applyBorder="1" applyAlignment="1" applyProtection="1">
      <alignment horizontal="center" vertical="center"/>
    </xf>
    <xf numFmtId="1" fontId="35" fillId="18" borderId="1" xfId="0" applyNumberFormat="1" applyFont="1" applyFill="1" applyBorder="1" applyAlignment="1" applyProtection="1">
      <alignment horizontal="center" vertical="center"/>
    </xf>
    <xf numFmtId="0" fontId="35" fillId="18" borderId="1" xfId="0" applyFont="1" applyFill="1" applyBorder="1" applyAlignment="1" applyProtection="1">
      <alignment horizontal="center" vertical="center"/>
    </xf>
    <xf numFmtId="0" fontId="35" fillId="3" borderId="10" xfId="0" applyFont="1" applyFill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 wrapText="1"/>
    </xf>
    <xf numFmtId="0" fontId="0" fillId="6" borderId="17" xfId="0" applyFill="1" applyBorder="1" applyAlignment="1" applyProtection="1">
      <alignment vertical="center" wrapText="1"/>
    </xf>
    <xf numFmtId="0" fontId="0" fillId="6" borderId="17" xfId="0" applyFill="1" applyBorder="1" applyAlignment="1" applyProtection="1">
      <alignment vertical="center"/>
    </xf>
    <xf numFmtId="0" fontId="0" fillId="6" borderId="19" xfId="0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21" fillId="7" borderId="9" xfId="0" applyFont="1" applyFill="1" applyBorder="1" applyAlignment="1" applyProtection="1">
      <alignment horizontal="center" vertical="center"/>
    </xf>
    <xf numFmtId="2" fontId="6" fillId="14" borderId="11" xfId="0" applyNumberFormat="1" applyFont="1" applyFill="1" applyBorder="1" applyAlignment="1" applyProtection="1">
      <alignment horizontal="center" vertical="center" wrapText="1"/>
    </xf>
    <xf numFmtId="0" fontId="8" fillId="5" borderId="22" xfId="0" applyFont="1" applyFill="1" applyBorder="1" applyAlignment="1" applyProtection="1">
      <alignment horizontal="center" vertical="center" wrapText="1"/>
    </xf>
    <xf numFmtId="0" fontId="11" fillId="5" borderId="31" xfId="0" applyFont="1" applyFill="1" applyBorder="1" applyAlignment="1" applyProtection="1">
      <alignment horizontal="center" vertical="center"/>
    </xf>
    <xf numFmtId="0" fontId="11" fillId="0" borderId="36" xfId="0" applyFont="1" applyBorder="1" applyAlignment="1" applyProtection="1">
      <alignment horizontal="center" vertical="center"/>
    </xf>
    <xf numFmtId="0" fontId="11" fillId="0" borderId="11" xfId="0" applyFont="1" applyFill="1" applyBorder="1" applyAlignment="1" applyProtection="1">
      <alignment horizontal="center" vertical="center"/>
    </xf>
    <xf numFmtId="0" fontId="6" fillId="12" borderId="14" xfId="0" applyFont="1" applyFill="1" applyBorder="1" applyAlignment="1" applyProtection="1">
      <alignment horizontal="center" vertical="center" wrapText="1"/>
    </xf>
    <xf numFmtId="0" fontId="8" fillId="5" borderId="17" xfId="0" applyFont="1" applyFill="1" applyBorder="1" applyAlignment="1" applyProtection="1">
      <alignment horizontal="center" vertical="center" wrapText="1"/>
    </xf>
    <xf numFmtId="9" fontId="8" fillId="5" borderId="27" xfId="0" applyNumberFormat="1" applyFont="1" applyFill="1" applyBorder="1" applyAlignment="1" applyProtection="1">
      <alignment horizontal="center" vertical="center"/>
    </xf>
    <xf numFmtId="0" fontId="9" fillId="0" borderId="19" xfId="0" applyFont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0" fontId="21" fillId="7" borderId="6" xfId="0" applyFont="1" applyFill="1" applyBorder="1" applyAlignment="1" applyProtection="1">
      <alignment horizontal="center" vertical="center"/>
    </xf>
    <xf numFmtId="9" fontId="8" fillId="5" borderId="5" xfId="0" applyNumberFormat="1" applyFont="1" applyFill="1" applyBorder="1" applyAlignment="1" applyProtection="1">
      <alignment horizontal="center" vertical="center" wrapText="1"/>
    </xf>
    <xf numFmtId="9" fontId="8" fillId="5" borderId="41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8" fillId="18" borderId="13" xfId="0" applyFont="1" applyFill="1" applyBorder="1" applyAlignment="1" applyProtection="1">
      <alignment horizontal="center" vertical="center" wrapText="1"/>
    </xf>
    <xf numFmtId="0" fontId="35" fillId="18" borderId="13" xfId="0" applyFont="1" applyFill="1" applyBorder="1" applyAlignment="1" applyProtection="1">
      <alignment horizontal="center" vertical="center"/>
    </xf>
    <xf numFmtId="9" fontId="8" fillId="18" borderId="13" xfId="0" applyNumberFormat="1" applyFont="1" applyFill="1" applyBorder="1" applyAlignment="1" applyProtection="1">
      <alignment horizontal="center" vertical="center" wrapText="1"/>
    </xf>
    <xf numFmtId="9" fontId="8" fillId="18" borderId="21" xfId="0" applyNumberFormat="1" applyFont="1" applyFill="1" applyBorder="1" applyAlignment="1" applyProtection="1">
      <alignment horizontal="center" vertical="center"/>
    </xf>
    <xf numFmtId="0" fontId="9" fillId="18" borderId="15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2" fontId="6" fillId="18" borderId="1" xfId="0" applyNumberFormat="1" applyFont="1" applyFill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left" vertical="center" indent="1"/>
    </xf>
    <xf numFmtId="0" fontId="35" fillId="3" borderId="5" xfId="0" applyFont="1" applyFill="1" applyBorder="1" applyAlignment="1" applyProtection="1">
      <alignment horizontal="center" vertical="center"/>
    </xf>
    <xf numFmtId="0" fontId="0" fillId="6" borderId="17" xfId="0" applyFill="1" applyBorder="1" applyAlignment="1" applyProtection="1">
      <alignment horizontal="left"/>
    </xf>
    <xf numFmtId="0" fontId="0" fillId="6" borderId="39" xfId="0" applyFill="1" applyBorder="1" applyAlignment="1" applyProtection="1">
      <alignment horizontal="left"/>
    </xf>
    <xf numFmtId="164" fontId="6" fillId="14" borderId="11" xfId="0" applyNumberFormat="1" applyFont="1" applyFill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left" vertical="center" indent="1"/>
    </xf>
    <xf numFmtId="0" fontId="8" fillId="5" borderId="37" xfId="0" applyFont="1" applyFill="1" applyBorder="1" applyAlignment="1" applyProtection="1">
      <alignment horizontal="center"/>
    </xf>
    <xf numFmtId="0" fontId="8" fillId="5" borderId="38" xfId="0" applyFont="1" applyFill="1" applyBorder="1" applyAlignment="1" applyProtection="1">
      <alignment horizontal="center"/>
    </xf>
    <xf numFmtId="0" fontId="9" fillId="0" borderId="36" xfId="0" applyFont="1" applyBorder="1" applyAlignment="1" applyProtection="1">
      <alignment horizontal="center" vertical="center"/>
    </xf>
    <xf numFmtId="0" fontId="8" fillId="0" borderId="36" xfId="0" applyFont="1" applyBorder="1" applyAlignment="1" applyProtection="1">
      <alignment horizontal="center" vertical="center"/>
    </xf>
    <xf numFmtId="0" fontId="8" fillId="5" borderId="5" xfId="0" applyFont="1" applyFill="1" applyBorder="1" applyAlignment="1" applyProtection="1">
      <alignment horizontal="center"/>
    </xf>
    <xf numFmtId="0" fontId="8" fillId="5" borderId="29" xfId="0" applyFont="1" applyFill="1" applyBorder="1" applyAlignment="1" applyProtection="1">
      <alignment horizontal="center"/>
    </xf>
    <xf numFmtId="0" fontId="8" fillId="18" borderId="0" xfId="0" applyFont="1" applyFill="1" applyAlignment="1" applyProtection="1">
      <alignment horizontal="left" vertical="center" indent="1"/>
    </xf>
    <xf numFmtId="0" fontId="35" fillId="18" borderId="5" xfId="0" applyFont="1" applyFill="1" applyBorder="1" applyAlignment="1" applyProtection="1">
      <alignment horizontal="center" vertical="center"/>
    </xf>
    <xf numFmtId="0" fontId="8" fillId="18" borderId="5" xfId="0" applyFont="1" applyFill="1" applyBorder="1" applyAlignment="1" applyProtection="1">
      <alignment horizontal="center"/>
    </xf>
    <xf numFmtId="0" fontId="8" fillId="18" borderId="29" xfId="0" applyFont="1" applyFill="1" applyBorder="1" applyAlignment="1" applyProtection="1">
      <alignment horizontal="center"/>
    </xf>
    <xf numFmtId="0" fontId="8" fillId="18" borderId="0" xfId="0" applyFont="1" applyFill="1" applyAlignment="1" applyProtection="1">
      <alignment horizontal="center" vertical="center"/>
    </xf>
    <xf numFmtId="164" fontId="6" fillId="18" borderId="11" xfId="0" applyNumberFormat="1" applyFont="1" applyFill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justify" vertical="center" wrapText="1"/>
    </xf>
    <xf numFmtId="0" fontId="35" fillId="3" borderId="2" xfId="0" applyFont="1" applyFill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justify" vertical="center" wrapText="1"/>
    </xf>
    <xf numFmtId="0" fontId="35" fillId="3" borderId="7" xfId="0" applyFont="1" applyFill="1" applyBorder="1" applyAlignment="1" applyProtection="1">
      <alignment horizontal="center" vertical="center"/>
    </xf>
    <xf numFmtId="0" fontId="8" fillId="5" borderId="7" xfId="0" applyFont="1" applyFill="1" applyBorder="1" applyAlignment="1" applyProtection="1">
      <alignment horizontal="center" vertical="center"/>
    </xf>
    <xf numFmtId="0" fontId="8" fillId="5" borderId="20" xfId="0" applyFont="1" applyFill="1" applyBorder="1" applyAlignment="1" applyProtection="1">
      <alignment horizontal="center" vertical="center"/>
    </xf>
    <xf numFmtId="0" fontId="35" fillId="5" borderId="12" xfId="0" applyFont="1" applyFill="1" applyBorder="1" applyAlignment="1" applyProtection="1">
      <alignment horizontal="center" vertical="center"/>
    </xf>
    <xf numFmtId="0" fontId="8" fillId="18" borderId="0" xfId="0" applyFont="1" applyFill="1" applyAlignment="1" applyProtection="1">
      <alignment horizontal="justify" vertical="center" wrapText="1"/>
    </xf>
    <xf numFmtId="0" fontId="8" fillId="18" borderId="7" xfId="0" applyFont="1" applyFill="1" applyBorder="1" applyAlignment="1" applyProtection="1">
      <alignment horizontal="center" vertical="center"/>
    </xf>
    <xf numFmtId="0" fontId="8" fillId="18" borderId="8" xfId="0" applyFont="1" applyFill="1" applyBorder="1" applyAlignment="1" applyProtection="1">
      <alignment horizontal="center" vertical="center"/>
    </xf>
    <xf numFmtId="1" fontId="6" fillId="18" borderId="11" xfId="0" applyNumberFormat="1" applyFont="1" applyFill="1" applyBorder="1" applyAlignment="1" applyProtection="1">
      <alignment horizontal="center" vertical="center"/>
    </xf>
    <xf numFmtId="0" fontId="38" fillId="3" borderId="10" xfId="0" applyFont="1" applyFill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left" vertical="center" wrapText="1" indent="1"/>
    </xf>
    <xf numFmtId="0" fontId="0" fillId="6" borderId="13" xfId="0" applyFill="1" applyBorder="1" applyAlignment="1" applyProtection="1">
      <alignment horizontal="center" vertical="center" wrapText="1"/>
    </xf>
    <xf numFmtId="0" fontId="0" fillId="6" borderId="15" xfId="0" applyFill="1" applyBorder="1" applyAlignment="1" applyProtection="1">
      <alignment horizontal="center" vertical="center" wrapText="1"/>
    </xf>
    <xf numFmtId="0" fontId="0" fillId="6" borderId="15" xfId="0" applyFill="1" applyBorder="1" applyAlignment="1" applyProtection="1">
      <alignment horizontal="center" vertical="center"/>
    </xf>
    <xf numFmtId="0" fontId="21" fillId="7" borderId="14" xfId="0" applyFont="1" applyFill="1" applyBorder="1" applyAlignment="1" applyProtection="1">
      <alignment horizontal="center" vertical="center"/>
    </xf>
    <xf numFmtId="2" fontId="6" fillId="14" borderId="10" xfId="0" applyNumberFormat="1" applyFont="1" applyFill="1" applyBorder="1" applyAlignment="1" applyProtection="1">
      <alignment horizontal="center" vertical="center"/>
    </xf>
    <xf numFmtId="0" fontId="38" fillId="5" borderId="10" xfId="0" applyFont="1" applyFill="1" applyBorder="1" applyAlignment="1" applyProtection="1">
      <alignment horizontal="center" vertical="center"/>
    </xf>
    <xf numFmtId="0" fontId="38" fillId="3" borderId="11" xfId="0" applyFont="1" applyFill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left" vertical="center" wrapText="1" indent="1"/>
    </xf>
    <xf numFmtId="0" fontId="15" fillId="5" borderId="16" xfId="0" applyFont="1" applyFill="1" applyBorder="1" applyAlignment="1" applyProtection="1">
      <alignment horizontal="center" vertical="center"/>
    </xf>
    <xf numFmtId="0" fontId="15" fillId="5" borderId="26" xfId="0" applyFont="1" applyFill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2" fontId="6" fillId="14" borderId="11" xfId="0" applyNumberFormat="1" applyFont="1" applyFill="1" applyBorder="1" applyAlignment="1" applyProtection="1">
      <alignment horizontal="center" vertical="center"/>
    </xf>
    <xf numFmtId="0" fontId="38" fillId="5" borderId="11" xfId="0" applyFont="1" applyFill="1" applyBorder="1" applyAlignment="1" applyProtection="1">
      <alignment horizontal="center" vertical="center"/>
    </xf>
    <xf numFmtId="0" fontId="38" fillId="3" borderId="12" xfId="0" applyFont="1" applyFill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left" vertical="center" wrapText="1" indent="1"/>
    </xf>
    <xf numFmtId="0" fontId="8" fillId="5" borderId="24" xfId="0" applyFont="1" applyFill="1" applyBorder="1" applyAlignment="1" applyProtection="1">
      <alignment horizontal="center" vertical="center"/>
    </xf>
    <xf numFmtId="0" fontId="8" fillId="5" borderId="30" xfId="0" applyFont="1" applyFill="1" applyBorder="1" applyAlignment="1" applyProtection="1">
      <alignment horizontal="center" vertical="center"/>
    </xf>
    <xf numFmtId="0" fontId="34" fillId="0" borderId="25" xfId="0" applyFont="1" applyBorder="1" applyAlignment="1" applyProtection="1">
      <alignment horizontal="center" vertical="center" wrapText="1"/>
    </xf>
    <xf numFmtId="0" fontId="9" fillId="0" borderId="11" xfId="0" applyFont="1" applyFill="1" applyBorder="1" applyAlignment="1" applyProtection="1">
      <alignment horizontal="center" vertical="center" wrapText="1"/>
    </xf>
    <xf numFmtId="2" fontId="6" fillId="14" borderId="12" xfId="0" applyNumberFormat="1" applyFont="1" applyFill="1" applyBorder="1" applyAlignment="1" applyProtection="1">
      <alignment horizontal="center" vertical="center"/>
    </xf>
    <xf numFmtId="0" fontId="38" fillId="5" borderId="12" xfId="0" applyFont="1" applyFill="1" applyBorder="1" applyAlignment="1" applyProtection="1">
      <alignment horizontal="center" vertical="center"/>
    </xf>
    <xf numFmtId="0" fontId="38" fillId="18" borderId="11" xfId="0" applyFont="1" applyFill="1" applyBorder="1" applyAlignment="1" applyProtection="1">
      <alignment horizontal="center" vertical="center"/>
    </xf>
    <xf numFmtId="0" fontId="9" fillId="18" borderId="11" xfId="0" applyFont="1" applyFill="1" applyBorder="1" applyAlignment="1" applyProtection="1">
      <alignment horizontal="left" vertical="center" wrapText="1" indent="1"/>
    </xf>
    <xf numFmtId="0" fontId="8" fillId="18" borderId="5" xfId="0" applyFont="1" applyFill="1" applyBorder="1" applyAlignment="1" applyProtection="1">
      <alignment horizontal="center" vertical="center"/>
    </xf>
    <xf numFmtId="0" fontId="8" fillId="18" borderId="29" xfId="0" applyFont="1" applyFill="1" applyBorder="1" applyAlignment="1" applyProtection="1">
      <alignment horizontal="center" vertical="center"/>
    </xf>
    <xf numFmtId="0" fontId="9" fillId="18" borderId="0" xfId="0" applyFont="1" applyFill="1" applyAlignment="1" applyProtection="1">
      <alignment horizontal="center" vertical="center" wrapText="1"/>
    </xf>
    <xf numFmtId="2" fontId="6" fillId="18" borderId="12" xfId="0" applyNumberFormat="1" applyFont="1" applyFill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left" vertical="center" wrapText="1"/>
    </xf>
    <xf numFmtId="0" fontId="15" fillId="5" borderId="2" xfId="0" applyFont="1" applyFill="1" applyBorder="1" applyAlignment="1" applyProtection="1">
      <alignment horizontal="center" vertical="center"/>
    </xf>
    <xf numFmtId="0" fontId="15" fillId="5" borderId="28" xfId="0" applyFont="1" applyFill="1" applyBorder="1" applyAlignment="1" applyProtection="1">
      <alignment horizontal="center" vertical="center"/>
    </xf>
    <xf numFmtId="0" fontId="9" fillId="0" borderId="40" xfId="0" applyFont="1" applyBorder="1" applyAlignment="1" applyProtection="1">
      <alignment horizontal="center" vertical="center" wrapText="1"/>
    </xf>
    <xf numFmtId="2" fontId="6" fillId="14" borderId="12" xfId="0" applyNumberFormat="1" applyFont="1" applyFill="1" applyBorder="1" applyAlignment="1" applyProtection="1">
      <alignment horizontal="center" vertical="center"/>
    </xf>
    <xf numFmtId="0" fontId="38" fillId="5" borderId="11" xfId="0" applyFont="1" applyFill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left" vertical="center" wrapText="1"/>
    </xf>
    <xf numFmtId="0" fontId="15" fillId="5" borderId="17" xfId="0" applyFont="1" applyFill="1" applyBorder="1" applyAlignment="1" applyProtection="1">
      <alignment horizontal="center" vertical="center"/>
    </xf>
    <xf numFmtId="0" fontId="15" fillId="5" borderId="39" xfId="0" applyFont="1" applyFill="1" applyBorder="1" applyAlignment="1" applyProtection="1">
      <alignment horizontal="center" vertical="center"/>
    </xf>
    <xf numFmtId="0" fontId="9" fillId="0" borderId="42" xfId="0" applyFont="1" applyBorder="1" applyAlignment="1" applyProtection="1">
      <alignment horizontal="center" vertical="center" wrapText="1"/>
    </xf>
    <xf numFmtId="0" fontId="9" fillId="0" borderId="11" xfId="0" applyFont="1" applyFill="1" applyBorder="1" applyAlignment="1" applyProtection="1">
      <alignment horizontal="center" vertical="center" wrapText="1"/>
    </xf>
    <xf numFmtId="0" fontId="9" fillId="0" borderId="12" xfId="0" applyFont="1" applyBorder="1" applyAlignment="1" applyProtection="1">
      <alignment horizontal="left" vertical="center" wrapText="1"/>
    </xf>
    <xf numFmtId="0" fontId="9" fillId="0" borderId="12" xfId="0" applyFont="1" applyFill="1" applyBorder="1" applyAlignment="1" applyProtection="1">
      <alignment horizontal="center" vertical="center" wrapText="1"/>
    </xf>
    <xf numFmtId="0" fontId="3" fillId="0" borderId="0" xfId="0" applyFont="1" applyProtection="1"/>
    <xf numFmtId="0" fontId="8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center"/>
    </xf>
    <xf numFmtId="2" fontId="43" fillId="18" borderId="1" xfId="0" applyNumberFormat="1" applyFont="1" applyFill="1" applyBorder="1" applyAlignment="1" applyProtection="1">
      <alignment horizontal="center" vertical="center"/>
    </xf>
    <xf numFmtId="0" fontId="2" fillId="18" borderId="1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/>
    </xf>
    <xf numFmtId="0" fontId="10" fillId="18" borderId="1" xfId="0" applyFont="1" applyFill="1" applyBorder="1" applyAlignment="1" applyProtection="1">
      <alignment horizontal="center" vertical="center" wrapText="1"/>
    </xf>
  </cellXfs>
  <cellStyles count="4">
    <cellStyle name="Moneda" xfId="1" builtinId="4"/>
    <cellStyle name="Normal" xfId="0" builtinId="0"/>
    <cellStyle name="Normal 3" xfId="3" xr:uid="{C0ADC73A-68E1-479D-A8E4-653600CF97C6}"/>
    <cellStyle name="Porcentaje" xfId="2" builtinId="5"/>
  </cellStyles>
  <dxfs count="2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gradientFill degree="90">
          <stop position="0">
            <color rgb="FFFFC5C5"/>
          </stop>
          <stop position="1">
            <color rgb="FFFFC5C5"/>
          </stop>
        </gradient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5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41C08-91AB-459D-8213-52B6A782A448}">
  <sheetPr>
    <tabColor rgb="FF00B050"/>
    <pageSetUpPr autoPageBreaks="0" fitToPage="1"/>
  </sheetPr>
  <dimension ref="A1:W122"/>
  <sheetViews>
    <sheetView showGridLines="0" tabSelected="1" zoomScale="55" zoomScaleNormal="55" workbookViewId="0">
      <selection activeCell="J50" sqref="J50"/>
    </sheetView>
  </sheetViews>
  <sheetFormatPr baseColWidth="10" defaultRowHeight="18.75" x14ac:dyDescent="0.3"/>
  <cols>
    <col min="1" max="1" width="12.85546875" customWidth="1"/>
    <col min="2" max="2" width="103.28515625" customWidth="1"/>
    <col min="3" max="3" width="22.28515625" customWidth="1"/>
    <col min="4" max="4" width="39" style="1" customWidth="1"/>
    <col min="5" max="5" width="20.140625" style="1" bestFit="1" customWidth="1"/>
    <col min="6" max="6" width="45.85546875" style="2" customWidth="1"/>
    <col min="7" max="7" width="2.140625" style="45" customWidth="1"/>
    <col min="8" max="8" width="71.42578125" customWidth="1"/>
    <col min="9" max="9" width="25.28515625" customWidth="1"/>
    <col min="10" max="10" width="20.42578125" bestFit="1" customWidth="1"/>
    <col min="12" max="12" width="0" hidden="1" customWidth="1"/>
    <col min="13" max="13" width="11.42578125" hidden="1" customWidth="1"/>
    <col min="14" max="14" width="11.85546875" hidden="1" customWidth="1"/>
    <col min="15" max="15" width="30.28515625" hidden="1" customWidth="1"/>
    <col min="16" max="16" width="60.42578125" hidden="1" customWidth="1"/>
    <col min="17" max="17" width="23" hidden="1" customWidth="1"/>
    <col min="18" max="18" width="24.5703125" hidden="1" customWidth="1"/>
    <col min="19" max="19" width="9.42578125" hidden="1" customWidth="1"/>
    <col min="20" max="20" width="8.7109375" hidden="1" customWidth="1"/>
    <col min="21" max="21" width="11.42578125" hidden="1" customWidth="1"/>
    <col min="22" max="22" width="32.5703125" hidden="1" customWidth="1"/>
    <col min="23" max="23" width="11.42578125" hidden="1" customWidth="1"/>
  </cols>
  <sheetData>
    <row r="1" spans="1:10" ht="63.75" customHeight="1" thickBot="1" x14ac:dyDescent="0.3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7"/>
    </row>
    <row r="2" spans="1:10" ht="56.25" customHeight="1" x14ac:dyDescent="0.25">
      <c r="A2" s="58" t="s">
        <v>139</v>
      </c>
      <c r="B2" s="59"/>
      <c r="C2" s="59"/>
      <c r="D2" s="59"/>
      <c r="E2" s="59"/>
      <c r="F2" s="59"/>
      <c r="G2" s="59"/>
      <c r="H2" s="59"/>
      <c r="I2" s="59"/>
      <c r="J2" s="60"/>
    </row>
    <row r="3" spans="1:10" ht="18.75" customHeight="1" x14ac:dyDescent="0.25">
      <c r="A3" s="61"/>
      <c r="B3" s="62"/>
      <c r="C3" s="62"/>
      <c r="D3" s="62"/>
      <c r="E3" s="62"/>
      <c r="F3" s="62"/>
      <c r="G3" s="62"/>
      <c r="H3" s="62"/>
      <c r="I3" s="62"/>
      <c r="J3" s="63"/>
    </row>
    <row r="4" spans="1:10" ht="30.75" customHeight="1" x14ac:dyDescent="0.25">
      <c r="A4" s="64"/>
      <c r="B4" s="62"/>
      <c r="C4" s="65" t="s">
        <v>140</v>
      </c>
      <c r="D4" s="65"/>
      <c r="E4" s="65"/>
      <c r="F4" s="65"/>
      <c r="G4" s="65"/>
      <c r="H4" s="62"/>
      <c r="I4" s="62"/>
      <c r="J4" s="63"/>
    </row>
    <row r="5" spans="1:10" s="49" customFormat="1" ht="30.75" customHeight="1" thickBot="1" x14ac:dyDescent="0.3">
      <c r="A5" s="66"/>
      <c r="B5" s="67"/>
      <c r="C5" s="68" t="s">
        <v>141</v>
      </c>
      <c r="D5" s="68"/>
      <c r="E5" s="68"/>
      <c r="F5" s="68"/>
      <c r="G5" s="68"/>
      <c r="H5" s="67"/>
      <c r="I5" s="67"/>
      <c r="J5" s="69"/>
    </row>
    <row r="6" spans="1:10" ht="56.25" customHeight="1" thickBot="1" x14ac:dyDescent="0.3">
      <c r="A6" s="70"/>
      <c r="B6" s="71"/>
      <c r="C6" s="71"/>
      <c r="D6" s="72"/>
      <c r="E6" s="72"/>
      <c r="F6" s="70"/>
      <c r="G6" s="70"/>
      <c r="H6" s="70"/>
      <c r="I6" s="70"/>
      <c r="J6" s="70"/>
    </row>
    <row r="7" spans="1:10" ht="55.5" customHeight="1" thickBot="1" x14ac:dyDescent="0.3">
      <c r="A7" s="70"/>
      <c r="B7" s="73" t="s">
        <v>68</v>
      </c>
      <c r="C7" s="74"/>
      <c r="D7" s="74"/>
      <c r="E7" s="74"/>
      <c r="F7" s="75"/>
      <c r="G7" s="76"/>
      <c r="H7" s="77"/>
      <c r="I7" s="70"/>
      <c r="J7" s="70"/>
    </row>
    <row r="8" spans="1:10" ht="27" thickBot="1" x14ac:dyDescent="0.3">
      <c r="A8" s="70"/>
      <c r="B8" s="78" t="s">
        <v>65</v>
      </c>
      <c r="C8" s="40" t="s">
        <v>66</v>
      </c>
      <c r="D8" s="41"/>
      <c r="E8" s="41"/>
      <c r="F8" s="48"/>
      <c r="G8" s="46"/>
      <c r="H8" s="77"/>
      <c r="I8" s="70"/>
      <c r="J8" s="70"/>
    </row>
    <row r="9" spans="1:10" ht="27" thickBot="1" x14ac:dyDescent="0.3">
      <c r="A9" s="70"/>
      <c r="B9" s="78" t="s">
        <v>28</v>
      </c>
      <c r="C9" s="40" t="s">
        <v>124</v>
      </c>
      <c r="D9" s="41"/>
      <c r="E9" s="41"/>
      <c r="F9" s="48"/>
      <c r="G9" s="46"/>
      <c r="H9" s="77"/>
      <c r="I9" s="70"/>
      <c r="J9" s="70"/>
    </row>
    <row r="10" spans="1:10" ht="109.5" customHeight="1" thickBot="1" x14ac:dyDescent="0.3">
      <c r="A10" s="70"/>
      <c r="B10" s="78" t="s">
        <v>29</v>
      </c>
      <c r="C10" s="42"/>
      <c r="D10" s="43"/>
      <c r="E10" s="43"/>
      <c r="F10" s="44"/>
      <c r="G10" s="47"/>
      <c r="H10" s="77"/>
      <c r="I10" s="70"/>
      <c r="J10" s="70"/>
    </row>
    <row r="11" spans="1:10" ht="63" customHeight="1" thickBot="1" x14ac:dyDescent="0.3">
      <c r="A11" s="70"/>
      <c r="B11" s="79" t="s">
        <v>138</v>
      </c>
      <c r="C11" s="80" t="e">
        <f>$I$43</f>
        <v>#N/A</v>
      </c>
      <c r="D11" s="81"/>
      <c r="E11" s="81"/>
      <c r="F11" s="82"/>
      <c r="G11" s="83"/>
      <c r="H11" s="77"/>
      <c r="I11" s="70"/>
      <c r="J11" s="70"/>
    </row>
    <row r="12" spans="1:10" ht="34.5" customHeight="1" thickBot="1" x14ac:dyDescent="0.35">
      <c r="A12" s="70"/>
      <c r="B12" s="84"/>
      <c r="C12" s="84"/>
      <c r="D12" s="84"/>
      <c r="E12" s="84"/>
      <c r="F12" s="85"/>
      <c r="G12" s="86"/>
      <c r="H12" s="77"/>
      <c r="I12" s="70"/>
      <c r="J12" s="70"/>
    </row>
    <row r="13" spans="1:10" ht="78" customHeight="1" thickBot="1" x14ac:dyDescent="0.3">
      <c r="A13" s="73" t="s">
        <v>69</v>
      </c>
      <c r="B13" s="87"/>
      <c r="C13" s="87"/>
      <c r="D13" s="87"/>
      <c r="E13" s="87"/>
      <c r="F13" s="87"/>
      <c r="G13" s="88"/>
      <c r="H13" s="89" t="s">
        <v>70</v>
      </c>
      <c r="I13" s="90"/>
      <c r="J13" s="91"/>
    </row>
    <row r="14" spans="1:10" ht="23.25" customHeight="1" thickBot="1" x14ac:dyDescent="0.35">
      <c r="A14" s="70"/>
      <c r="B14" s="84"/>
      <c r="C14" s="84"/>
      <c r="D14" s="84"/>
      <c r="E14" s="84"/>
      <c r="F14" s="85"/>
      <c r="G14" s="92"/>
      <c r="H14" s="93"/>
      <c r="I14" s="94"/>
      <c r="J14" s="94"/>
    </row>
    <row r="15" spans="1:10" ht="55.5" customHeight="1" thickBot="1" x14ac:dyDescent="0.3">
      <c r="A15" s="95" t="s">
        <v>14</v>
      </c>
      <c r="B15" s="96"/>
      <c r="C15" s="97" t="s">
        <v>136</v>
      </c>
      <c r="D15" s="97"/>
      <c r="E15" s="97"/>
      <c r="F15" s="97"/>
      <c r="G15" s="98"/>
      <c r="H15" s="99" t="s">
        <v>14</v>
      </c>
      <c r="I15" s="100" t="s">
        <v>130</v>
      </c>
      <c r="J15" s="101"/>
    </row>
    <row r="16" spans="1:10" ht="25.5" customHeight="1" thickBot="1" x14ac:dyDescent="0.4">
      <c r="A16" s="70"/>
      <c r="B16" s="70"/>
      <c r="C16" s="70"/>
      <c r="D16" s="102"/>
      <c r="E16" s="102"/>
      <c r="F16" s="103"/>
      <c r="G16" s="104"/>
      <c r="H16" s="94"/>
      <c r="I16" s="105"/>
      <c r="J16" s="106"/>
    </row>
    <row r="17" spans="1:16" ht="54" customHeight="1" thickBot="1" x14ac:dyDescent="0.3">
      <c r="A17" s="107" t="s">
        <v>15</v>
      </c>
      <c r="B17" s="108"/>
      <c r="C17" s="97" t="s">
        <v>137</v>
      </c>
      <c r="D17" s="97"/>
      <c r="E17" s="97"/>
      <c r="F17" s="97"/>
      <c r="G17" s="98"/>
      <c r="H17" s="109" t="s">
        <v>15</v>
      </c>
      <c r="I17" s="100" t="s">
        <v>129</v>
      </c>
      <c r="J17" s="101"/>
    </row>
    <row r="18" spans="1:16" ht="40.5" customHeight="1" thickBot="1" x14ac:dyDescent="0.3">
      <c r="A18" s="110" t="s">
        <v>71</v>
      </c>
      <c r="B18" s="111"/>
      <c r="C18" s="112" t="s">
        <v>19</v>
      </c>
      <c r="D18" s="113" t="s">
        <v>13</v>
      </c>
      <c r="E18" s="114"/>
      <c r="F18" s="115" t="s">
        <v>12</v>
      </c>
      <c r="G18" s="116"/>
      <c r="H18" s="117" t="s">
        <v>81</v>
      </c>
      <c r="I18" s="118" t="s">
        <v>61</v>
      </c>
      <c r="J18" s="119" t="s">
        <v>63</v>
      </c>
    </row>
    <row r="19" spans="1:16" s="49" customFormat="1" ht="40.5" customHeight="1" thickBot="1" x14ac:dyDescent="0.3">
      <c r="A19" s="120"/>
      <c r="B19" s="121"/>
      <c r="C19" s="122"/>
      <c r="D19" s="123"/>
      <c r="E19" s="124"/>
      <c r="F19" s="121"/>
      <c r="G19" s="116"/>
      <c r="H19" s="125"/>
      <c r="I19" s="255"/>
      <c r="J19" s="126"/>
    </row>
    <row r="20" spans="1:16" s="49" customFormat="1" ht="31.5" customHeight="1" x14ac:dyDescent="0.25">
      <c r="A20" s="127" t="s">
        <v>2</v>
      </c>
      <c r="B20" s="128" t="s">
        <v>127</v>
      </c>
      <c r="C20" s="129">
        <v>5</v>
      </c>
      <c r="D20" s="130" t="s">
        <v>9</v>
      </c>
      <c r="E20" s="131"/>
      <c r="F20" s="132">
        <v>5</v>
      </c>
      <c r="G20" s="104"/>
      <c r="H20" s="38" t="s">
        <v>124</v>
      </c>
      <c r="I20" s="133" t="e">
        <f>VLOOKUP($H$20,$P$36:$Q$37,2,FALSE)</f>
        <v>#N/A</v>
      </c>
      <c r="J20" s="134" t="s">
        <v>2</v>
      </c>
      <c r="L20" s="50"/>
    </row>
    <row r="21" spans="1:16" s="49" customFormat="1" ht="32.25" customHeight="1" thickBot="1" x14ac:dyDescent="0.3">
      <c r="A21" s="135"/>
      <c r="B21" s="136"/>
      <c r="C21" s="129"/>
      <c r="D21" s="137" t="s">
        <v>10</v>
      </c>
      <c r="E21" s="138"/>
      <c r="F21" s="103">
        <v>0</v>
      </c>
      <c r="G21" s="104"/>
      <c r="H21" s="39"/>
      <c r="I21" s="139"/>
      <c r="J21" s="140"/>
      <c r="L21" s="50"/>
    </row>
    <row r="22" spans="1:16" s="51" customFormat="1" ht="9.9499999999999993" customHeight="1" thickBot="1" x14ac:dyDescent="0.45">
      <c r="A22" s="141"/>
      <c r="B22" s="142"/>
      <c r="C22" s="143"/>
      <c r="D22" s="144"/>
      <c r="E22" s="145"/>
      <c r="F22" s="145"/>
      <c r="G22" s="146"/>
      <c r="H22" s="28"/>
      <c r="I22" s="147"/>
      <c r="J22" s="148"/>
      <c r="L22" s="52"/>
    </row>
    <row r="23" spans="1:16" s="49" customFormat="1" ht="21.75" customHeight="1" thickBot="1" x14ac:dyDescent="0.3">
      <c r="A23" s="149" t="s">
        <v>5</v>
      </c>
      <c r="B23" s="150" t="s">
        <v>16</v>
      </c>
      <c r="C23" s="127">
        <v>15</v>
      </c>
      <c r="D23" s="151" t="s">
        <v>23</v>
      </c>
      <c r="E23" s="152" t="s">
        <v>4</v>
      </c>
      <c r="F23" s="153" t="s">
        <v>0</v>
      </c>
      <c r="G23" s="154"/>
      <c r="H23" s="155" t="s">
        <v>28</v>
      </c>
      <c r="I23" s="156" t="e">
        <f>IF($H$26*0.2&gt;15,15,IF(VLOOKUP($H$24,$P$54:$U$122,6,FALSE)="OJO",IF($H$26&lt;25,"ERROR introducir % de cofinanciación correcto",$H$26*0.2),$H$26*0.2))</f>
        <v>#N/A</v>
      </c>
      <c r="J23" s="140" t="s">
        <v>5</v>
      </c>
    </row>
    <row r="24" spans="1:16" s="49" customFormat="1" ht="40.5" customHeight="1" thickBot="1" x14ac:dyDescent="0.3">
      <c r="A24" s="127"/>
      <c r="B24" s="150"/>
      <c r="C24" s="127"/>
      <c r="D24" s="157" t="s">
        <v>24</v>
      </c>
      <c r="E24" s="158" t="s">
        <v>6</v>
      </c>
      <c r="F24" s="159" t="s">
        <v>25</v>
      </c>
      <c r="G24" s="160"/>
      <c r="H24" s="161" t="str">
        <f>IF(C9="Seleccionar opción del desplegable", "Debe seleccionar Centro en la celda C9",C9)</f>
        <v>Debe seleccionar Centro en la celda C9</v>
      </c>
      <c r="I24" s="156"/>
      <c r="J24" s="140"/>
      <c r="M24" s="53"/>
    </row>
    <row r="25" spans="1:16" s="49" customFormat="1" ht="24.75" customHeight="1" thickBot="1" x14ac:dyDescent="0.3">
      <c r="A25" s="127"/>
      <c r="B25" s="150"/>
      <c r="C25" s="127"/>
      <c r="D25" s="162"/>
      <c r="E25" s="163" t="s">
        <v>18</v>
      </c>
      <c r="F25" s="164" t="s">
        <v>20</v>
      </c>
      <c r="G25" s="165"/>
      <c r="H25" s="166" t="s">
        <v>62</v>
      </c>
      <c r="I25" s="156"/>
      <c r="J25" s="140"/>
    </row>
    <row r="26" spans="1:16" s="49" customFormat="1" ht="33" customHeight="1" thickBot="1" x14ac:dyDescent="0.3">
      <c r="A26" s="135"/>
      <c r="B26" s="150"/>
      <c r="C26" s="127"/>
      <c r="D26" s="167" t="s">
        <v>3</v>
      </c>
      <c r="E26" s="168" t="s">
        <v>22</v>
      </c>
      <c r="F26" s="169" t="s">
        <v>20</v>
      </c>
      <c r="G26" s="165"/>
      <c r="H26" s="27"/>
      <c r="I26" s="156"/>
      <c r="J26" s="140"/>
    </row>
    <row r="27" spans="1:16" s="49" customFormat="1" ht="9.9499999999999993" customHeight="1" thickBot="1" x14ac:dyDescent="0.3">
      <c r="A27" s="141"/>
      <c r="B27" s="170"/>
      <c r="C27" s="171"/>
      <c r="D27" s="172"/>
      <c r="E27" s="173"/>
      <c r="F27" s="174"/>
      <c r="G27" s="175"/>
      <c r="H27" s="29"/>
      <c r="I27" s="176"/>
      <c r="J27" s="148"/>
    </row>
    <row r="28" spans="1:16" s="49" customFormat="1" ht="20.25" customHeight="1" thickBot="1" x14ac:dyDescent="0.3">
      <c r="A28" s="149" t="s">
        <v>7</v>
      </c>
      <c r="B28" s="177" t="s">
        <v>1</v>
      </c>
      <c r="C28" s="178">
        <v>10</v>
      </c>
      <c r="D28" s="179" t="s">
        <v>1</v>
      </c>
      <c r="E28" s="180"/>
      <c r="F28" s="153" t="s">
        <v>0</v>
      </c>
      <c r="G28" s="154"/>
      <c r="H28" s="166" t="s">
        <v>1</v>
      </c>
      <c r="I28" s="181" t="e">
        <f>VLOOKUP($H$29,$P$42:$Q$45,2,FALSE)</f>
        <v>#N/A</v>
      </c>
      <c r="J28" s="140" t="s">
        <v>7</v>
      </c>
    </row>
    <row r="29" spans="1:16" s="49" customFormat="1" ht="18.75" customHeight="1" x14ac:dyDescent="0.3">
      <c r="A29" s="127"/>
      <c r="B29" s="182"/>
      <c r="C29" s="178"/>
      <c r="D29" s="183">
        <v>1</v>
      </c>
      <c r="E29" s="184"/>
      <c r="F29" s="185">
        <v>5</v>
      </c>
      <c r="G29" s="165"/>
      <c r="H29" s="38" t="s">
        <v>124</v>
      </c>
      <c r="I29" s="181"/>
      <c r="J29" s="140"/>
    </row>
    <row r="30" spans="1:16" s="49" customFormat="1" ht="18.75" customHeight="1" x14ac:dyDescent="0.3">
      <c r="A30" s="127"/>
      <c r="B30" s="182"/>
      <c r="C30" s="178"/>
      <c r="D30" s="183">
        <v>2</v>
      </c>
      <c r="E30" s="184"/>
      <c r="F30" s="186">
        <v>7.5</v>
      </c>
      <c r="G30" s="165"/>
      <c r="H30" s="39"/>
      <c r="I30" s="181"/>
      <c r="J30" s="140"/>
      <c r="P30" s="49" t="s">
        <v>66</v>
      </c>
    </row>
    <row r="31" spans="1:16" s="49" customFormat="1" ht="18.75" customHeight="1" x14ac:dyDescent="0.3">
      <c r="A31" s="127"/>
      <c r="B31" s="182"/>
      <c r="C31" s="178"/>
      <c r="D31" s="187">
        <v>3</v>
      </c>
      <c r="E31" s="188"/>
      <c r="F31" s="103">
        <v>10</v>
      </c>
      <c r="G31" s="165"/>
      <c r="H31" s="39"/>
      <c r="I31" s="181"/>
      <c r="J31" s="140"/>
    </row>
    <row r="32" spans="1:16" s="49" customFormat="1" ht="9.9499999999999993" customHeight="1" thickBot="1" x14ac:dyDescent="0.35">
      <c r="A32" s="141"/>
      <c r="B32" s="189"/>
      <c r="C32" s="190"/>
      <c r="D32" s="191"/>
      <c r="E32" s="192"/>
      <c r="F32" s="193"/>
      <c r="G32" s="165"/>
      <c r="H32" s="30"/>
      <c r="I32" s="194"/>
      <c r="J32" s="141"/>
    </row>
    <row r="33" spans="1:17" s="49" customFormat="1" ht="36" customHeight="1" x14ac:dyDescent="0.25">
      <c r="A33" s="149" t="s">
        <v>8</v>
      </c>
      <c r="B33" s="195" t="s">
        <v>17</v>
      </c>
      <c r="C33" s="196">
        <v>5</v>
      </c>
      <c r="D33" s="130" t="s">
        <v>9</v>
      </c>
      <c r="E33" s="131"/>
      <c r="F33" s="132">
        <v>5</v>
      </c>
      <c r="G33" s="104"/>
      <c r="H33" s="38" t="s">
        <v>124</v>
      </c>
      <c r="I33" s="133" t="e">
        <f>VLOOKUP($H$33,$P$47:$Q$48,2,FALSE)</f>
        <v>#N/A</v>
      </c>
      <c r="J33" s="134" t="s">
        <v>8</v>
      </c>
    </row>
    <row r="34" spans="1:17" s="49" customFormat="1" ht="39" customHeight="1" thickBot="1" x14ac:dyDescent="0.3">
      <c r="A34" s="135"/>
      <c r="B34" s="197"/>
      <c r="C34" s="198"/>
      <c r="D34" s="199" t="s">
        <v>10</v>
      </c>
      <c r="E34" s="200"/>
      <c r="F34" s="103">
        <v>0</v>
      </c>
      <c r="G34" s="104"/>
      <c r="H34" s="39"/>
      <c r="I34" s="139"/>
      <c r="J34" s="201"/>
      <c r="P34" s="49" t="s">
        <v>124</v>
      </c>
    </row>
    <row r="35" spans="1:17" s="49" customFormat="1" ht="9.9499999999999993" customHeight="1" thickBot="1" x14ac:dyDescent="0.3">
      <c r="A35" s="141"/>
      <c r="B35" s="202"/>
      <c r="C35" s="190"/>
      <c r="D35" s="203"/>
      <c r="E35" s="204"/>
      <c r="F35" s="193"/>
      <c r="G35" s="104"/>
      <c r="H35" s="30"/>
      <c r="I35" s="205"/>
      <c r="J35" s="141"/>
    </row>
    <row r="36" spans="1:17" s="49" customFormat="1" ht="24" customHeight="1" thickBot="1" x14ac:dyDescent="0.3">
      <c r="A36" s="206" t="s">
        <v>11</v>
      </c>
      <c r="B36" s="207" t="s">
        <v>128</v>
      </c>
      <c r="C36" s="149">
        <v>15</v>
      </c>
      <c r="D36" s="208" t="s">
        <v>26</v>
      </c>
      <c r="E36" s="209"/>
      <c r="F36" s="210" t="s">
        <v>0</v>
      </c>
      <c r="G36" s="154"/>
      <c r="H36" s="211" t="s">
        <v>28</v>
      </c>
      <c r="I36" s="212" t="e">
        <f>VLOOKUP($H$37,$P$54:$T$79,5,FALSE)</f>
        <v>#N/A</v>
      </c>
      <c r="J36" s="213" t="s">
        <v>11</v>
      </c>
      <c r="P36" s="54" t="s">
        <v>9</v>
      </c>
      <c r="Q36" s="54">
        <v>5</v>
      </c>
    </row>
    <row r="37" spans="1:17" s="49" customFormat="1" ht="45" customHeight="1" x14ac:dyDescent="0.25">
      <c r="A37" s="214"/>
      <c r="B37" s="215"/>
      <c r="C37" s="127"/>
      <c r="D37" s="216" t="s">
        <v>27</v>
      </c>
      <c r="E37" s="217"/>
      <c r="F37" s="218">
        <v>0</v>
      </c>
      <c r="G37" s="104"/>
      <c r="H37" s="36" t="str">
        <f>IF(C9="Seleccionar opción del desplegable", "Debe seleccionar Centro en la celda C9",C9)</f>
        <v>Debe seleccionar Centro en la celda C9</v>
      </c>
      <c r="I37" s="219"/>
      <c r="J37" s="220"/>
      <c r="P37" s="54" t="s">
        <v>10</v>
      </c>
      <c r="Q37" s="54">
        <v>0</v>
      </c>
    </row>
    <row r="38" spans="1:17" s="49" customFormat="1" ht="64.5" customHeight="1" thickBot="1" x14ac:dyDescent="0.3">
      <c r="A38" s="221"/>
      <c r="B38" s="222"/>
      <c r="C38" s="135"/>
      <c r="D38" s="223" t="s">
        <v>21</v>
      </c>
      <c r="E38" s="224"/>
      <c r="F38" s="225" t="s">
        <v>132</v>
      </c>
      <c r="G38" s="226"/>
      <c r="H38" s="37"/>
      <c r="I38" s="227"/>
      <c r="J38" s="228"/>
    </row>
    <row r="39" spans="1:17" s="49" customFormat="1" ht="9.9499999999999993" customHeight="1" thickBot="1" x14ac:dyDescent="0.3">
      <c r="A39" s="229"/>
      <c r="B39" s="230"/>
      <c r="C39" s="141"/>
      <c r="D39" s="231"/>
      <c r="E39" s="232"/>
      <c r="F39" s="233"/>
      <c r="G39" s="226"/>
      <c r="H39" s="31"/>
      <c r="I39" s="234"/>
      <c r="J39" s="229"/>
    </row>
    <row r="40" spans="1:17" s="49" customFormat="1" ht="24" customHeight="1" thickBot="1" x14ac:dyDescent="0.3">
      <c r="A40" s="206" t="s">
        <v>73</v>
      </c>
      <c r="B40" s="235" t="s">
        <v>133</v>
      </c>
      <c r="C40" s="149">
        <v>15</v>
      </c>
      <c r="D40" s="236" t="s">
        <v>125</v>
      </c>
      <c r="E40" s="237"/>
      <c r="F40" s="238">
        <v>15</v>
      </c>
      <c r="G40" s="226"/>
      <c r="H40" s="211" t="s">
        <v>135</v>
      </c>
      <c r="I40" s="239"/>
      <c r="J40" s="240"/>
    </row>
    <row r="41" spans="1:17" ht="54" customHeight="1" thickBot="1" x14ac:dyDescent="0.3">
      <c r="A41" s="214"/>
      <c r="B41" s="241"/>
      <c r="C41" s="127"/>
      <c r="D41" s="242"/>
      <c r="E41" s="243"/>
      <c r="F41" s="244"/>
      <c r="G41" s="245" t="s">
        <v>123</v>
      </c>
      <c r="H41" s="34"/>
      <c r="I41" s="212" t="e">
        <f>IF(H41&lt;VLOOKUP($H$37,$P$54:$V$80,7,FALSE),15*(($H$41*100)/VLOOKUP($H$37,$P$54:$V$80,2,FALSE))/10,15)</f>
        <v>#N/A</v>
      </c>
      <c r="J41" s="213" t="s">
        <v>73</v>
      </c>
      <c r="P41" t="s">
        <v>124</v>
      </c>
    </row>
    <row r="42" spans="1:17" ht="90" customHeight="1" thickBot="1" x14ac:dyDescent="0.3">
      <c r="A42" s="221"/>
      <c r="B42" s="246"/>
      <c r="C42" s="135"/>
      <c r="D42" s="223" t="s">
        <v>126</v>
      </c>
      <c r="E42" s="224"/>
      <c r="F42" s="225" t="s">
        <v>131</v>
      </c>
      <c r="G42" s="247"/>
      <c r="H42" s="35"/>
      <c r="I42" s="227"/>
      <c r="J42" s="228"/>
      <c r="P42" s="15">
        <v>1</v>
      </c>
      <c r="Q42" s="16">
        <v>5</v>
      </c>
    </row>
    <row r="43" spans="1:17" ht="62.25" customHeight="1" thickBot="1" x14ac:dyDescent="0.35">
      <c r="A43" s="70"/>
      <c r="B43" s="248"/>
      <c r="C43" s="70"/>
      <c r="D43" s="249"/>
      <c r="E43" s="249"/>
      <c r="F43" s="250"/>
      <c r="G43" s="251"/>
      <c r="H43" s="70"/>
      <c r="I43" s="252" t="e">
        <f>SUM(I20:I42)</f>
        <v>#N/A</v>
      </c>
      <c r="J43" s="253" t="s">
        <v>64</v>
      </c>
      <c r="P43" s="17">
        <v>2</v>
      </c>
      <c r="Q43" s="18">
        <v>7.5</v>
      </c>
    </row>
    <row r="44" spans="1:17" x14ac:dyDescent="0.3">
      <c r="A44" s="70"/>
      <c r="B44" s="70"/>
      <c r="C44" s="70"/>
      <c r="D44" s="249"/>
      <c r="E44" s="249"/>
      <c r="F44" s="250"/>
      <c r="G44" s="251"/>
      <c r="H44" s="70"/>
      <c r="I44" s="70"/>
      <c r="J44" s="70"/>
      <c r="P44" s="17">
        <v>3</v>
      </c>
      <c r="Q44" s="18">
        <v>10</v>
      </c>
    </row>
    <row r="45" spans="1:17" ht="85.5" customHeight="1" thickBot="1" x14ac:dyDescent="0.35">
      <c r="A45" s="70"/>
      <c r="B45" s="70"/>
      <c r="C45" s="70"/>
      <c r="D45" s="102"/>
      <c r="E45" s="102"/>
      <c r="F45" s="103"/>
      <c r="G45" s="254"/>
      <c r="P45" s="19"/>
      <c r="Q45" s="20"/>
    </row>
    <row r="46" spans="1:17" x14ac:dyDescent="0.3">
      <c r="P46" t="s">
        <v>124</v>
      </c>
    </row>
    <row r="47" spans="1:17" x14ac:dyDescent="0.3">
      <c r="P47" s="14" t="s">
        <v>9</v>
      </c>
      <c r="Q47" s="14">
        <v>5</v>
      </c>
    </row>
    <row r="48" spans="1:17" x14ac:dyDescent="0.3">
      <c r="P48" s="14" t="s">
        <v>10</v>
      </c>
      <c r="Q48" s="14">
        <v>0</v>
      </c>
    </row>
    <row r="50" spans="16:22" x14ac:dyDescent="0.3">
      <c r="P50" s="33" t="s">
        <v>57</v>
      </c>
      <c r="Q50" s="33"/>
      <c r="R50" s="5"/>
      <c r="S50" s="6"/>
      <c r="T50" s="6"/>
    </row>
    <row r="51" spans="16:22" x14ac:dyDescent="0.3">
      <c r="P51" s="7" t="s">
        <v>28</v>
      </c>
      <c r="Q51" s="8" t="s">
        <v>56</v>
      </c>
      <c r="R51" s="9" t="s">
        <v>58</v>
      </c>
      <c r="S51" s="10" t="s">
        <v>59</v>
      </c>
      <c r="T51" s="11" t="s">
        <v>60</v>
      </c>
      <c r="V51" s="32" t="s">
        <v>134</v>
      </c>
    </row>
    <row r="52" spans="16:22" x14ac:dyDescent="0.3">
      <c r="P52" s="7"/>
      <c r="Q52" s="8"/>
      <c r="R52" s="9"/>
      <c r="S52" s="10"/>
      <c r="T52" s="11"/>
      <c r="V52" s="32"/>
    </row>
    <row r="53" spans="16:22" x14ac:dyDescent="0.3">
      <c r="P53" s="6" t="s">
        <v>124</v>
      </c>
      <c r="Q53" s="5"/>
      <c r="R53" s="5"/>
      <c r="S53" s="21"/>
      <c r="T53" s="21"/>
    </row>
    <row r="54" spans="16:22" x14ac:dyDescent="0.3">
      <c r="P54" s="6" t="s">
        <v>31</v>
      </c>
      <c r="Q54" s="5">
        <v>150476</v>
      </c>
      <c r="R54" s="5">
        <v>25228.5</v>
      </c>
      <c r="S54" s="12">
        <v>0.16765796538982961</v>
      </c>
      <c r="T54" s="13">
        <v>9.9664684069220346</v>
      </c>
      <c r="U54" t="str">
        <f>IF($Q54&lt;40000,"SI","OJO")</f>
        <v>OJO</v>
      </c>
      <c r="V54" s="3">
        <f>0.1*Q54</f>
        <v>15047.6</v>
      </c>
    </row>
    <row r="55" spans="16:22" x14ac:dyDescent="0.3">
      <c r="P55" s="6" t="s">
        <v>32</v>
      </c>
      <c r="Q55" s="5">
        <v>105646</v>
      </c>
      <c r="R55" s="5">
        <v>20039.1525</v>
      </c>
      <c r="S55" s="12">
        <v>0.18968207504306836</v>
      </c>
      <c r="T55" s="13">
        <v>9.9620635849913857</v>
      </c>
      <c r="U55" t="str">
        <f t="shared" ref="U55:U119" si="0">IF($Q55&lt;40000,"SI","OJO")</f>
        <v>OJO</v>
      </c>
      <c r="V55" s="3">
        <f t="shared" ref="V55:V118" si="1">0.1*Q55</f>
        <v>10564.6</v>
      </c>
    </row>
    <row r="56" spans="16:22" x14ac:dyDescent="0.3">
      <c r="P56" s="6" t="s">
        <v>33</v>
      </c>
      <c r="Q56" s="5">
        <v>377379</v>
      </c>
      <c r="R56" s="5">
        <v>69554.300951200014</v>
      </c>
      <c r="S56" s="12">
        <v>0.18430888033303394</v>
      </c>
      <c r="T56" s="13">
        <v>9.9631382239333934</v>
      </c>
      <c r="U56" t="str">
        <f t="shared" si="0"/>
        <v>OJO</v>
      </c>
      <c r="V56" s="3">
        <f t="shared" si="1"/>
        <v>37737.9</v>
      </c>
    </row>
    <row r="57" spans="16:22" x14ac:dyDescent="0.3">
      <c r="P57" s="6" t="s">
        <v>34</v>
      </c>
      <c r="Q57" s="5">
        <v>151941</v>
      </c>
      <c r="R57" s="5">
        <v>0</v>
      </c>
      <c r="S57" s="12">
        <v>0</v>
      </c>
      <c r="T57" s="13">
        <v>10</v>
      </c>
      <c r="U57" t="str">
        <f t="shared" si="0"/>
        <v>OJO</v>
      </c>
      <c r="V57" s="3">
        <f t="shared" si="1"/>
        <v>15194.1</v>
      </c>
    </row>
    <row r="58" spans="16:22" x14ac:dyDescent="0.3">
      <c r="P58" s="6" t="s">
        <v>35</v>
      </c>
      <c r="Q58" s="5">
        <v>143499</v>
      </c>
      <c r="R58" s="5">
        <v>64104.59</v>
      </c>
      <c r="S58" s="12">
        <v>0.44672499459926546</v>
      </c>
      <c r="T58" s="13">
        <v>9.9106550010801477</v>
      </c>
      <c r="U58" t="str">
        <f t="shared" si="0"/>
        <v>OJO</v>
      </c>
      <c r="V58" s="3">
        <f t="shared" si="1"/>
        <v>14349.900000000001</v>
      </c>
    </row>
    <row r="59" spans="16:22" x14ac:dyDescent="0.3">
      <c r="P59" s="6" t="s">
        <v>36</v>
      </c>
      <c r="Q59" s="5">
        <v>110320</v>
      </c>
      <c r="R59" s="5">
        <v>112500</v>
      </c>
      <c r="S59" s="12">
        <v>1.0197606961566352</v>
      </c>
      <c r="T59" s="13">
        <v>0</v>
      </c>
      <c r="U59" t="str">
        <f t="shared" si="0"/>
        <v>OJO</v>
      </c>
      <c r="V59" s="3">
        <f t="shared" si="1"/>
        <v>11032</v>
      </c>
    </row>
    <row r="60" spans="16:22" x14ac:dyDescent="0.3">
      <c r="P60" s="6" t="s">
        <v>37</v>
      </c>
      <c r="Q60" s="5">
        <v>56265</v>
      </c>
      <c r="R60" s="5">
        <v>30172.0425</v>
      </c>
      <c r="S60" s="12">
        <v>0.53624886696880836</v>
      </c>
      <c r="T60" s="13">
        <v>0</v>
      </c>
      <c r="U60" t="str">
        <f t="shared" si="0"/>
        <v>OJO</v>
      </c>
      <c r="V60" s="3">
        <f t="shared" si="1"/>
        <v>5626.5</v>
      </c>
    </row>
    <row r="61" spans="16:22" x14ac:dyDescent="0.3">
      <c r="P61" s="6" t="s">
        <v>38</v>
      </c>
      <c r="Q61" s="5">
        <v>100251</v>
      </c>
      <c r="R61" s="5">
        <v>30288.114999999998</v>
      </c>
      <c r="S61" s="12">
        <v>0.30212282171748911</v>
      </c>
      <c r="T61" s="13">
        <v>9.9395754356565025</v>
      </c>
      <c r="U61" t="str">
        <f t="shared" si="0"/>
        <v>OJO</v>
      </c>
      <c r="V61" s="3">
        <f t="shared" si="1"/>
        <v>10025.1</v>
      </c>
    </row>
    <row r="62" spans="16:22" x14ac:dyDescent="0.3">
      <c r="P62" s="6" t="s">
        <v>39</v>
      </c>
      <c r="Q62" s="5">
        <v>55707</v>
      </c>
      <c r="R62" s="5">
        <v>16732.462500000001</v>
      </c>
      <c r="S62" s="12">
        <v>0.30036552856912058</v>
      </c>
      <c r="T62" s="13">
        <v>9.9399268942861756</v>
      </c>
      <c r="U62" t="str">
        <f t="shared" si="0"/>
        <v>OJO</v>
      </c>
      <c r="V62" s="3">
        <f t="shared" si="1"/>
        <v>5570.7000000000007</v>
      </c>
    </row>
    <row r="63" spans="16:22" x14ac:dyDescent="0.3">
      <c r="P63" s="6" t="s">
        <v>40</v>
      </c>
      <c r="Q63" s="5">
        <v>113675</v>
      </c>
      <c r="R63" s="5">
        <v>14859.174999999999</v>
      </c>
      <c r="S63" s="12">
        <v>0.13071629645920385</v>
      </c>
      <c r="T63" s="13">
        <v>9.9738567407081593</v>
      </c>
      <c r="U63" t="str">
        <f t="shared" si="0"/>
        <v>OJO</v>
      </c>
      <c r="V63" s="3">
        <f t="shared" si="1"/>
        <v>11367.5</v>
      </c>
    </row>
    <row r="64" spans="16:22" x14ac:dyDescent="0.3">
      <c r="P64" s="6" t="s">
        <v>41</v>
      </c>
      <c r="Q64" s="5">
        <v>85447</v>
      </c>
      <c r="R64" s="5">
        <v>38969.907500000001</v>
      </c>
      <c r="S64" s="12">
        <v>0.45607110255480005</v>
      </c>
      <c r="T64" s="13">
        <v>9.9087857794890404</v>
      </c>
      <c r="U64" t="str">
        <f t="shared" si="0"/>
        <v>OJO</v>
      </c>
      <c r="V64" s="3">
        <f t="shared" si="1"/>
        <v>8544.7000000000007</v>
      </c>
    </row>
    <row r="65" spans="16:22" x14ac:dyDescent="0.3">
      <c r="P65" s="6" t="s">
        <v>42</v>
      </c>
      <c r="Q65" s="5">
        <v>41485</v>
      </c>
      <c r="R65" s="5">
        <v>0</v>
      </c>
      <c r="S65" s="12">
        <v>0</v>
      </c>
      <c r="T65" s="13">
        <v>10</v>
      </c>
      <c r="U65" t="str">
        <f t="shared" si="0"/>
        <v>OJO</v>
      </c>
      <c r="V65" s="3">
        <f t="shared" si="1"/>
        <v>4148.5</v>
      </c>
    </row>
    <row r="66" spans="16:22" x14ac:dyDescent="0.3">
      <c r="P66" s="6" t="s">
        <v>43</v>
      </c>
      <c r="Q66" s="5">
        <v>38046</v>
      </c>
      <c r="R66" s="5">
        <v>0</v>
      </c>
      <c r="S66" s="12">
        <v>0</v>
      </c>
      <c r="T66" s="13">
        <v>10</v>
      </c>
      <c r="U66" t="str">
        <f t="shared" si="0"/>
        <v>SI</v>
      </c>
      <c r="V66" s="3">
        <f t="shared" si="1"/>
        <v>3804.6000000000004</v>
      </c>
    </row>
    <row r="67" spans="16:22" x14ac:dyDescent="0.3">
      <c r="P67" s="6" t="s">
        <v>44</v>
      </c>
      <c r="Q67" s="5">
        <v>20218</v>
      </c>
      <c r="R67" s="5">
        <v>26000</v>
      </c>
      <c r="S67" s="12">
        <v>1.2859827876149965</v>
      </c>
      <c r="T67" s="13">
        <v>0</v>
      </c>
      <c r="U67" t="str">
        <f t="shared" si="0"/>
        <v>SI</v>
      </c>
      <c r="V67" s="3">
        <f t="shared" si="1"/>
        <v>2021.8000000000002</v>
      </c>
    </row>
    <row r="68" spans="16:22" x14ac:dyDescent="0.3">
      <c r="P68" s="6" t="s">
        <v>45</v>
      </c>
      <c r="Q68" s="5">
        <v>62754</v>
      </c>
      <c r="R68" s="5">
        <v>24937.5</v>
      </c>
      <c r="S68" s="12">
        <v>0.397385027249259</v>
      </c>
      <c r="T68" s="13">
        <v>9.920522994550149</v>
      </c>
      <c r="U68" t="str">
        <f t="shared" si="0"/>
        <v>OJO</v>
      </c>
      <c r="V68" s="3">
        <f t="shared" si="1"/>
        <v>6275.4000000000005</v>
      </c>
    </row>
    <row r="69" spans="16:22" x14ac:dyDescent="0.3">
      <c r="P69" s="6" t="s">
        <v>46</v>
      </c>
      <c r="Q69" s="5">
        <v>124695</v>
      </c>
      <c r="R69" s="5">
        <v>39698.092499999999</v>
      </c>
      <c r="S69" s="12">
        <v>0.31836154216287743</v>
      </c>
      <c r="T69" s="13">
        <v>9.9363276915674241</v>
      </c>
      <c r="U69" t="str">
        <f t="shared" si="0"/>
        <v>OJO</v>
      </c>
      <c r="V69" s="3">
        <f t="shared" si="1"/>
        <v>12469.5</v>
      </c>
    </row>
    <row r="70" spans="16:22" x14ac:dyDescent="0.3">
      <c r="P70" s="6" t="s">
        <v>47</v>
      </c>
      <c r="Q70" s="5">
        <v>16704</v>
      </c>
      <c r="R70" s="5">
        <v>0</v>
      </c>
      <c r="S70" s="12">
        <v>0</v>
      </c>
      <c r="T70" s="13">
        <v>10</v>
      </c>
      <c r="U70" t="str">
        <f t="shared" si="0"/>
        <v>SI</v>
      </c>
      <c r="V70" s="3">
        <f t="shared" si="1"/>
        <v>1670.4</v>
      </c>
    </row>
    <row r="71" spans="16:22" x14ac:dyDescent="0.3">
      <c r="P71" s="6" t="s">
        <v>48</v>
      </c>
      <c r="Q71" s="5">
        <v>46326</v>
      </c>
      <c r="R71" s="5">
        <v>41715.702499999999</v>
      </c>
      <c r="S71" s="12">
        <v>0.90048142511764451</v>
      </c>
      <c r="T71" s="13">
        <v>0</v>
      </c>
      <c r="U71" t="str">
        <f t="shared" si="0"/>
        <v>OJO</v>
      </c>
      <c r="V71" s="3">
        <f t="shared" si="1"/>
        <v>4632.6000000000004</v>
      </c>
    </row>
    <row r="72" spans="16:22" x14ac:dyDescent="0.3">
      <c r="P72" s="6" t="s">
        <v>49</v>
      </c>
      <c r="Q72" s="5">
        <v>74207</v>
      </c>
      <c r="R72" s="5">
        <v>21719.133114</v>
      </c>
      <c r="S72" s="12">
        <v>0.29268307725686254</v>
      </c>
      <c r="T72" s="13">
        <v>9.9414633845486282</v>
      </c>
      <c r="U72" t="str">
        <f t="shared" si="0"/>
        <v>OJO</v>
      </c>
      <c r="V72" s="3">
        <f t="shared" si="1"/>
        <v>7420.7000000000007</v>
      </c>
    </row>
    <row r="73" spans="16:22" x14ac:dyDescent="0.3">
      <c r="P73" s="6" t="s">
        <v>30</v>
      </c>
      <c r="Q73" s="5">
        <v>56056</v>
      </c>
      <c r="R73" s="5">
        <v>29986.072500000002</v>
      </c>
      <c r="S73" s="12">
        <v>0.53493064970743542</v>
      </c>
      <c r="T73" s="13">
        <v>0</v>
      </c>
      <c r="U73" t="str">
        <f t="shared" si="0"/>
        <v>OJO</v>
      </c>
      <c r="V73" s="3">
        <f t="shared" si="1"/>
        <v>5605.6</v>
      </c>
    </row>
    <row r="74" spans="16:22" x14ac:dyDescent="0.3">
      <c r="P74" s="6" t="s">
        <v>50</v>
      </c>
      <c r="Q74" s="5">
        <v>12101</v>
      </c>
      <c r="R74" s="5">
        <v>0</v>
      </c>
      <c r="S74" s="12">
        <v>0</v>
      </c>
      <c r="T74" s="13">
        <v>10</v>
      </c>
      <c r="U74" t="str">
        <f t="shared" si="0"/>
        <v>SI</v>
      </c>
      <c r="V74" s="3">
        <f t="shared" si="1"/>
        <v>1210.1000000000001</v>
      </c>
    </row>
    <row r="75" spans="16:22" x14ac:dyDescent="0.3">
      <c r="P75" s="6" t="s">
        <v>51</v>
      </c>
      <c r="Q75" s="5">
        <v>25717</v>
      </c>
      <c r="R75" s="5">
        <v>10359.808000000001</v>
      </c>
      <c r="S75" s="12">
        <v>0.40283890033829767</v>
      </c>
      <c r="T75" s="13">
        <v>9.9194322199323413</v>
      </c>
      <c r="U75" t="str">
        <f t="shared" si="0"/>
        <v>SI</v>
      </c>
      <c r="V75" s="3">
        <f t="shared" si="1"/>
        <v>2571.7000000000003</v>
      </c>
    </row>
    <row r="76" spans="16:22" x14ac:dyDescent="0.3">
      <c r="P76" s="6" t="s">
        <v>52</v>
      </c>
      <c r="Q76" s="5">
        <v>49075</v>
      </c>
      <c r="R76" s="5">
        <v>0</v>
      </c>
      <c r="S76" s="12">
        <v>0</v>
      </c>
      <c r="T76" s="13">
        <v>10</v>
      </c>
      <c r="U76" t="str">
        <f t="shared" si="0"/>
        <v>OJO</v>
      </c>
      <c r="V76" s="3">
        <f t="shared" si="1"/>
        <v>4907.5</v>
      </c>
    </row>
    <row r="77" spans="16:22" x14ac:dyDescent="0.3">
      <c r="P77" s="6" t="s">
        <v>53</v>
      </c>
      <c r="Q77" s="5">
        <v>74010</v>
      </c>
      <c r="R77" s="5">
        <v>22568.42</v>
      </c>
      <c r="S77" s="12">
        <v>0.30493744088636671</v>
      </c>
      <c r="T77" s="13">
        <v>9.9390125118227264</v>
      </c>
      <c r="U77" t="str">
        <f t="shared" si="0"/>
        <v>OJO</v>
      </c>
      <c r="V77" s="3">
        <f t="shared" si="1"/>
        <v>7401</v>
      </c>
    </row>
    <row r="78" spans="16:22" x14ac:dyDescent="0.3">
      <c r="P78" s="6" t="s">
        <v>54</v>
      </c>
      <c r="Q78" s="5">
        <v>12000</v>
      </c>
      <c r="R78" s="5">
        <v>2999.9950681999999</v>
      </c>
      <c r="S78" s="12">
        <v>0.24999958901666666</v>
      </c>
      <c r="T78" s="13">
        <v>9.9500000821966665</v>
      </c>
      <c r="U78" t="str">
        <f t="shared" si="0"/>
        <v>SI</v>
      </c>
      <c r="V78" s="3">
        <f t="shared" si="1"/>
        <v>1200</v>
      </c>
    </row>
    <row r="79" spans="16:22" x14ac:dyDescent="0.3">
      <c r="P79" s="6" t="s">
        <v>55</v>
      </c>
      <c r="Q79" s="5">
        <v>18580</v>
      </c>
      <c r="R79" s="5">
        <v>13987.66</v>
      </c>
      <c r="S79" s="12">
        <v>0.75283423035522068</v>
      </c>
      <c r="T79" s="13">
        <v>0</v>
      </c>
      <c r="U79" t="str">
        <f t="shared" si="0"/>
        <v>SI</v>
      </c>
      <c r="V79" s="3">
        <f t="shared" si="1"/>
        <v>1858</v>
      </c>
    </row>
    <row r="80" spans="16:22" ht="19.5" thickBot="1" x14ac:dyDescent="0.35">
      <c r="P80" s="6" t="s">
        <v>72</v>
      </c>
      <c r="Q80" s="5"/>
      <c r="R80" s="5"/>
      <c r="S80" s="12"/>
      <c r="T80" s="13"/>
      <c r="V80" s="3">
        <f t="shared" si="1"/>
        <v>0</v>
      </c>
    </row>
    <row r="81" spans="15:22" x14ac:dyDescent="0.3">
      <c r="O81" s="22" t="s">
        <v>82</v>
      </c>
      <c r="P81" s="22" t="s">
        <v>83</v>
      </c>
      <c r="Q81" s="23">
        <v>6000</v>
      </c>
      <c r="R81" s="5">
        <v>0</v>
      </c>
      <c r="S81" s="12">
        <v>0</v>
      </c>
      <c r="T81" s="4">
        <f>IF($S81&gt;=50%,0,10-10*$R81/50)</f>
        <v>10</v>
      </c>
      <c r="U81" t="str">
        <f t="shared" si="0"/>
        <v>SI</v>
      </c>
      <c r="V81" s="3">
        <f t="shared" si="1"/>
        <v>600</v>
      </c>
    </row>
    <row r="82" spans="15:22" x14ac:dyDescent="0.3">
      <c r="O82" s="24" t="s">
        <v>82</v>
      </c>
      <c r="P82" s="24" t="s">
        <v>84</v>
      </c>
      <c r="Q82" s="25">
        <v>10000</v>
      </c>
      <c r="R82" s="5">
        <v>0</v>
      </c>
      <c r="S82" s="12">
        <v>0</v>
      </c>
      <c r="T82" s="4">
        <f t="shared" ref="T82:T122" si="2">IF($S82&gt;=50%,0,10-10*$R82/50)</f>
        <v>10</v>
      </c>
      <c r="U82" t="str">
        <f t="shared" si="0"/>
        <v>SI</v>
      </c>
      <c r="V82" s="3">
        <f t="shared" si="1"/>
        <v>1000</v>
      </c>
    </row>
    <row r="83" spans="15:22" x14ac:dyDescent="0.3">
      <c r="O83" s="24" t="s">
        <v>82</v>
      </c>
      <c r="P83" s="24" t="s">
        <v>85</v>
      </c>
      <c r="Q83" s="25">
        <v>5000</v>
      </c>
      <c r="R83" s="5">
        <v>0</v>
      </c>
      <c r="S83" s="12">
        <v>0</v>
      </c>
      <c r="T83" s="4">
        <f t="shared" si="2"/>
        <v>10</v>
      </c>
      <c r="U83" t="str">
        <f t="shared" si="0"/>
        <v>SI</v>
      </c>
      <c r="V83" s="3">
        <f t="shared" si="1"/>
        <v>500</v>
      </c>
    </row>
    <row r="84" spans="15:22" x14ac:dyDescent="0.3">
      <c r="O84" s="24" t="s">
        <v>82</v>
      </c>
      <c r="P84" s="24" t="s">
        <v>86</v>
      </c>
      <c r="Q84" s="25">
        <v>10000</v>
      </c>
      <c r="R84" s="5">
        <v>0</v>
      </c>
      <c r="S84" s="12">
        <v>0</v>
      </c>
      <c r="T84" s="4">
        <f t="shared" si="2"/>
        <v>10</v>
      </c>
      <c r="U84" t="str">
        <f t="shared" si="0"/>
        <v>SI</v>
      </c>
      <c r="V84" s="3">
        <f t="shared" si="1"/>
        <v>1000</v>
      </c>
    </row>
    <row r="85" spans="15:22" x14ac:dyDescent="0.3">
      <c r="O85" s="24" t="s">
        <v>82</v>
      </c>
      <c r="P85" s="24" t="s">
        <v>87</v>
      </c>
      <c r="Q85" s="25">
        <v>50000</v>
      </c>
      <c r="R85" s="5">
        <v>0</v>
      </c>
      <c r="S85" s="12">
        <v>0</v>
      </c>
      <c r="T85" s="4">
        <f t="shared" si="2"/>
        <v>10</v>
      </c>
      <c r="U85" t="str">
        <f t="shared" si="0"/>
        <v>OJO</v>
      </c>
      <c r="V85" s="3">
        <f t="shared" si="1"/>
        <v>5000</v>
      </c>
    </row>
    <row r="86" spans="15:22" x14ac:dyDescent="0.3">
      <c r="O86" s="24" t="s">
        <v>88</v>
      </c>
      <c r="P86" s="26" t="s">
        <v>89</v>
      </c>
      <c r="Q86" s="25">
        <v>82373</v>
      </c>
      <c r="R86" s="5">
        <v>0</v>
      </c>
      <c r="S86" s="12">
        <v>0</v>
      </c>
      <c r="T86" s="4">
        <f t="shared" si="2"/>
        <v>10</v>
      </c>
      <c r="U86" t="str">
        <f t="shared" si="0"/>
        <v>OJO</v>
      </c>
      <c r="V86" s="3">
        <f t="shared" si="1"/>
        <v>8237.3000000000011</v>
      </c>
    </row>
    <row r="87" spans="15:22" x14ac:dyDescent="0.3">
      <c r="O87" s="24" t="s">
        <v>88</v>
      </c>
      <c r="P87" s="26" t="s">
        <v>89</v>
      </c>
      <c r="Q87" s="25">
        <v>7627</v>
      </c>
      <c r="R87" s="5">
        <v>0</v>
      </c>
      <c r="S87" s="12">
        <v>0</v>
      </c>
      <c r="T87" s="4">
        <f t="shared" si="2"/>
        <v>10</v>
      </c>
      <c r="U87" t="str">
        <f t="shared" si="0"/>
        <v>SI</v>
      </c>
      <c r="V87" s="3">
        <f t="shared" si="1"/>
        <v>762.7</v>
      </c>
    </row>
    <row r="88" spans="15:22" x14ac:dyDescent="0.3">
      <c r="O88" s="24" t="s">
        <v>90</v>
      </c>
      <c r="P88" s="26" t="s">
        <v>91</v>
      </c>
      <c r="Q88" s="25">
        <v>3285700</v>
      </c>
      <c r="R88" s="5">
        <v>0</v>
      </c>
      <c r="S88" s="12">
        <v>0</v>
      </c>
      <c r="T88" s="4">
        <f t="shared" si="2"/>
        <v>10</v>
      </c>
      <c r="U88" t="str">
        <f t="shared" si="0"/>
        <v>OJO</v>
      </c>
      <c r="V88" s="3">
        <f t="shared" si="1"/>
        <v>328570</v>
      </c>
    </row>
    <row r="89" spans="15:22" x14ac:dyDescent="0.3">
      <c r="O89" s="24" t="s">
        <v>90</v>
      </c>
      <c r="P89" s="24" t="s">
        <v>92</v>
      </c>
      <c r="Q89" s="25">
        <v>6000</v>
      </c>
      <c r="R89" s="5">
        <v>0</v>
      </c>
      <c r="S89" s="12">
        <v>0</v>
      </c>
      <c r="T89" s="4">
        <f t="shared" si="2"/>
        <v>10</v>
      </c>
      <c r="U89" t="str">
        <f t="shared" si="0"/>
        <v>SI</v>
      </c>
      <c r="V89" s="3">
        <f t="shared" si="1"/>
        <v>600</v>
      </c>
    </row>
    <row r="90" spans="15:22" x14ac:dyDescent="0.3">
      <c r="O90" s="24" t="s">
        <v>90</v>
      </c>
      <c r="P90" s="24" t="s">
        <v>93</v>
      </c>
      <c r="Q90" s="25">
        <v>8915</v>
      </c>
      <c r="R90" s="5">
        <v>0</v>
      </c>
      <c r="S90" s="12">
        <v>0</v>
      </c>
      <c r="T90" s="4">
        <f t="shared" si="2"/>
        <v>10</v>
      </c>
      <c r="U90" t="str">
        <f t="shared" si="0"/>
        <v>SI</v>
      </c>
      <c r="V90" s="3">
        <f t="shared" si="1"/>
        <v>891.5</v>
      </c>
    </row>
    <row r="91" spans="15:22" x14ac:dyDescent="0.3">
      <c r="O91" s="24" t="s">
        <v>90</v>
      </c>
      <c r="P91" s="24" t="s">
        <v>94</v>
      </c>
      <c r="Q91" s="25">
        <v>85000</v>
      </c>
      <c r="R91" s="5">
        <v>0</v>
      </c>
      <c r="S91" s="12">
        <v>0</v>
      </c>
      <c r="T91" s="4">
        <f t="shared" si="2"/>
        <v>10</v>
      </c>
      <c r="U91" t="str">
        <f t="shared" si="0"/>
        <v>OJO</v>
      </c>
      <c r="V91" s="3">
        <f t="shared" si="1"/>
        <v>8500</v>
      </c>
    </row>
    <row r="92" spans="15:22" x14ac:dyDescent="0.3">
      <c r="O92" s="24" t="s">
        <v>90</v>
      </c>
      <c r="P92" s="24" t="s">
        <v>95</v>
      </c>
      <c r="Q92" s="25">
        <v>30000</v>
      </c>
      <c r="R92" s="5">
        <v>0</v>
      </c>
      <c r="S92" s="12">
        <v>0</v>
      </c>
      <c r="T92" s="4">
        <f t="shared" si="2"/>
        <v>10</v>
      </c>
      <c r="U92" t="str">
        <f t="shared" si="0"/>
        <v>SI</v>
      </c>
      <c r="V92" s="3">
        <f t="shared" si="1"/>
        <v>3000</v>
      </c>
    </row>
    <row r="93" spans="15:22" x14ac:dyDescent="0.3">
      <c r="O93" s="24" t="s">
        <v>90</v>
      </c>
      <c r="P93" s="24" t="s">
        <v>96</v>
      </c>
      <c r="Q93" s="25">
        <v>30000</v>
      </c>
      <c r="R93" s="5">
        <v>0</v>
      </c>
      <c r="S93" s="12">
        <v>0</v>
      </c>
      <c r="T93" s="4">
        <f t="shared" si="2"/>
        <v>10</v>
      </c>
      <c r="U93" t="str">
        <f t="shared" si="0"/>
        <v>SI</v>
      </c>
      <c r="V93" s="3">
        <f t="shared" si="1"/>
        <v>3000</v>
      </c>
    </row>
    <row r="94" spans="15:22" x14ac:dyDescent="0.3">
      <c r="O94" s="24" t="s">
        <v>90</v>
      </c>
      <c r="P94" s="24" t="s">
        <v>97</v>
      </c>
      <c r="Q94" s="25">
        <v>8915</v>
      </c>
      <c r="R94" s="5">
        <v>0</v>
      </c>
      <c r="S94" s="12">
        <v>0</v>
      </c>
      <c r="T94" s="4">
        <f t="shared" si="2"/>
        <v>10</v>
      </c>
      <c r="U94" t="str">
        <f t="shared" si="0"/>
        <v>SI</v>
      </c>
      <c r="V94" s="3">
        <f t="shared" si="1"/>
        <v>891.5</v>
      </c>
    </row>
    <row r="95" spans="15:22" x14ac:dyDescent="0.3">
      <c r="O95" s="24" t="s">
        <v>90</v>
      </c>
      <c r="P95" s="24" t="s">
        <v>98</v>
      </c>
      <c r="Q95" s="25">
        <v>8915</v>
      </c>
      <c r="R95" s="5">
        <v>0</v>
      </c>
      <c r="S95" s="12">
        <v>0</v>
      </c>
      <c r="T95" s="4">
        <f t="shared" si="2"/>
        <v>10</v>
      </c>
      <c r="U95" t="str">
        <f t="shared" si="0"/>
        <v>SI</v>
      </c>
      <c r="V95" s="3">
        <f t="shared" si="1"/>
        <v>891.5</v>
      </c>
    </row>
    <row r="96" spans="15:22" x14ac:dyDescent="0.3">
      <c r="O96" s="24" t="s">
        <v>90</v>
      </c>
      <c r="P96" s="24" t="s">
        <v>99</v>
      </c>
      <c r="Q96" s="25">
        <v>8915</v>
      </c>
      <c r="R96" s="5">
        <v>0</v>
      </c>
      <c r="S96" s="12">
        <v>0</v>
      </c>
      <c r="T96" s="4">
        <f t="shared" si="2"/>
        <v>10</v>
      </c>
      <c r="U96" t="str">
        <f t="shared" si="0"/>
        <v>SI</v>
      </c>
      <c r="V96" s="3">
        <f t="shared" si="1"/>
        <v>891.5</v>
      </c>
    </row>
    <row r="97" spans="15:22" x14ac:dyDescent="0.3">
      <c r="O97" s="24" t="s">
        <v>90</v>
      </c>
      <c r="P97" s="24" t="s">
        <v>100</v>
      </c>
      <c r="Q97" s="25">
        <v>8915</v>
      </c>
      <c r="R97" s="5">
        <v>0</v>
      </c>
      <c r="S97" s="12">
        <v>0</v>
      </c>
      <c r="T97" s="4">
        <f t="shared" si="2"/>
        <v>10</v>
      </c>
      <c r="U97" t="str">
        <f t="shared" si="0"/>
        <v>SI</v>
      </c>
      <c r="V97" s="3">
        <f t="shared" si="1"/>
        <v>891.5</v>
      </c>
    </row>
    <row r="98" spans="15:22" x14ac:dyDescent="0.3">
      <c r="O98" s="24" t="s">
        <v>90</v>
      </c>
      <c r="P98" s="24" t="s">
        <v>101</v>
      </c>
      <c r="Q98" s="25">
        <v>8915</v>
      </c>
      <c r="R98" s="5">
        <v>0</v>
      </c>
      <c r="S98" s="12">
        <v>0</v>
      </c>
      <c r="T98" s="4">
        <f t="shared" si="2"/>
        <v>10</v>
      </c>
      <c r="U98" t="str">
        <f t="shared" si="0"/>
        <v>SI</v>
      </c>
      <c r="V98" s="3">
        <f t="shared" si="1"/>
        <v>891.5</v>
      </c>
    </row>
    <row r="99" spans="15:22" x14ac:dyDescent="0.3">
      <c r="O99" s="24" t="s">
        <v>90</v>
      </c>
      <c r="P99" s="24" t="s">
        <v>102</v>
      </c>
      <c r="Q99" s="25">
        <v>8915</v>
      </c>
      <c r="R99" s="5">
        <v>0</v>
      </c>
      <c r="S99" s="12">
        <v>0</v>
      </c>
      <c r="T99" s="4">
        <f t="shared" si="2"/>
        <v>10</v>
      </c>
      <c r="U99" t="str">
        <f t="shared" si="0"/>
        <v>SI</v>
      </c>
      <c r="V99" s="3">
        <f t="shared" si="1"/>
        <v>891.5</v>
      </c>
    </row>
    <row r="100" spans="15:22" x14ac:dyDescent="0.3">
      <c r="O100" s="24" t="s">
        <v>90</v>
      </c>
      <c r="P100" s="24" t="s">
        <v>103</v>
      </c>
      <c r="Q100" s="25">
        <v>8915</v>
      </c>
      <c r="R100" s="5">
        <v>0</v>
      </c>
      <c r="S100" s="12">
        <v>0</v>
      </c>
      <c r="T100" s="4">
        <f t="shared" si="2"/>
        <v>10</v>
      </c>
      <c r="U100" t="str">
        <f t="shared" si="0"/>
        <v>SI</v>
      </c>
      <c r="V100" s="3">
        <f t="shared" si="1"/>
        <v>891.5</v>
      </c>
    </row>
    <row r="101" spans="15:22" x14ac:dyDescent="0.3">
      <c r="O101" s="24" t="s">
        <v>90</v>
      </c>
      <c r="P101" s="24" t="s">
        <v>104</v>
      </c>
      <c r="Q101" s="25">
        <v>8915</v>
      </c>
      <c r="R101" s="5">
        <v>0</v>
      </c>
      <c r="S101" s="12">
        <v>0</v>
      </c>
      <c r="T101" s="4">
        <f t="shared" si="2"/>
        <v>10</v>
      </c>
      <c r="U101" t="str">
        <f t="shared" si="0"/>
        <v>SI</v>
      </c>
      <c r="V101" s="3">
        <f t="shared" si="1"/>
        <v>891.5</v>
      </c>
    </row>
    <row r="102" spans="15:22" x14ac:dyDescent="0.3">
      <c r="O102" s="24" t="s">
        <v>90</v>
      </c>
      <c r="P102" s="24" t="s">
        <v>105</v>
      </c>
      <c r="Q102" s="25">
        <v>8915</v>
      </c>
      <c r="R102" s="5">
        <v>0</v>
      </c>
      <c r="S102" s="12">
        <v>0</v>
      </c>
      <c r="T102" s="4">
        <f t="shared" si="2"/>
        <v>10</v>
      </c>
      <c r="U102" t="str">
        <f t="shared" si="0"/>
        <v>SI</v>
      </c>
      <c r="V102" s="3">
        <f t="shared" si="1"/>
        <v>891.5</v>
      </c>
    </row>
    <row r="103" spans="15:22" x14ac:dyDescent="0.3">
      <c r="O103" s="24" t="s">
        <v>90</v>
      </c>
      <c r="P103" s="24" t="s">
        <v>106</v>
      </c>
      <c r="Q103" s="25">
        <v>8915</v>
      </c>
      <c r="R103" s="5">
        <v>0</v>
      </c>
      <c r="S103" s="12">
        <v>0</v>
      </c>
      <c r="T103" s="4">
        <f t="shared" si="2"/>
        <v>10</v>
      </c>
      <c r="U103" t="str">
        <f t="shared" si="0"/>
        <v>SI</v>
      </c>
      <c r="V103" s="3">
        <f t="shared" si="1"/>
        <v>891.5</v>
      </c>
    </row>
    <row r="104" spans="15:22" x14ac:dyDescent="0.3">
      <c r="O104" s="24" t="s">
        <v>90</v>
      </c>
      <c r="P104" s="24" t="s">
        <v>107</v>
      </c>
      <c r="Q104" s="25">
        <v>8915</v>
      </c>
      <c r="R104" s="5">
        <v>0</v>
      </c>
      <c r="S104" s="12">
        <v>0</v>
      </c>
      <c r="T104" s="4">
        <f t="shared" si="2"/>
        <v>10</v>
      </c>
      <c r="U104" t="str">
        <f t="shared" si="0"/>
        <v>SI</v>
      </c>
      <c r="V104" s="3">
        <f t="shared" si="1"/>
        <v>891.5</v>
      </c>
    </row>
    <row r="105" spans="15:22" x14ac:dyDescent="0.3">
      <c r="O105" s="24" t="s">
        <v>90</v>
      </c>
      <c r="P105" s="24" t="s">
        <v>108</v>
      </c>
      <c r="Q105" s="25">
        <v>8915</v>
      </c>
      <c r="R105" s="5">
        <v>0</v>
      </c>
      <c r="S105" s="12">
        <v>0</v>
      </c>
      <c r="T105" s="4">
        <f t="shared" si="2"/>
        <v>10</v>
      </c>
      <c r="U105" t="str">
        <f t="shared" si="0"/>
        <v>SI</v>
      </c>
      <c r="V105" s="3">
        <f t="shared" si="1"/>
        <v>891.5</v>
      </c>
    </row>
    <row r="106" spans="15:22" x14ac:dyDescent="0.3">
      <c r="O106" s="24" t="s">
        <v>90</v>
      </c>
      <c r="P106" s="24" t="s">
        <v>109</v>
      </c>
      <c r="Q106" s="25">
        <v>8915</v>
      </c>
      <c r="R106" s="5">
        <v>0</v>
      </c>
      <c r="S106" s="12">
        <v>0</v>
      </c>
      <c r="T106" s="4">
        <f t="shared" si="2"/>
        <v>10</v>
      </c>
      <c r="U106" t="str">
        <f t="shared" si="0"/>
        <v>SI</v>
      </c>
      <c r="V106" s="3">
        <f t="shared" si="1"/>
        <v>891.5</v>
      </c>
    </row>
    <row r="107" spans="15:22" x14ac:dyDescent="0.3">
      <c r="O107" s="24" t="s">
        <v>90</v>
      </c>
      <c r="P107" s="24" t="s">
        <v>110</v>
      </c>
      <c r="Q107" s="25">
        <v>8915</v>
      </c>
      <c r="R107" s="5">
        <v>0</v>
      </c>
      <c r="S107" s="12">
        <v>0</v>
      </c>
      <c r="T107" s="4">
        <f t="shared" si="2"/>
        <v>10</v>
      </c>
      <c r="U107" t="str">
        <f t="shared" si="0"/>
        <v>SI</v>
      </c>
      <c r="V107" s="3">
        <f t="shared" si="1"/>
        <v>891.5</v>
      </c>
    </row>
    <row r="108" spans="15:22" x14ac:dyDescent="0.3">
      <c r="O108" s="24" t="s">
        <v>90</v>
      </c>
      <c r="P108" s="24" t="s">
        <v>111</v>
      </c>
      <c r="Q108" s="25">
        <v>8915</v>
      </c>
      <c r="R108" s="5">
        <v>0</v>
      </c>
      <c r="S108" s="12">
        <v>0</v>
      </c>
      <c r="T108" s="4">
        <f t="shared" si="2"/>
        <v>10</v>
      </c>
      <c r="U108" t="str">
        <f t="shared" si="0"/>
        <v>SI</v>
      </c>
      <c r="V108" s="3">
        <f t="shared" si="1"/>
        <v>891.5</v>
      </c>
    </row>
    <row r="109" spans="15:22" x14ac:dyDescent="0.3">
      <c r="O109" s="24" t="s">
        <v>90</v>
      </c>
      <c r="P109" s="24" t="s">
        <v>112</v>
      </c>
      <c r="Q109" s="25">
        <v>8915</v>
      </c>
      <c r="R109" s="5">
        <v>0</v>
      </c>
      <c r="S109" s="12">
        <v>0</v>
      </c>
      <c r="T109" s="4">
        <f t="shared" si="2"/>
        <v>10</v>
      </c>
      <c r="U109" t="str">
        <f t="shared" si="0"/>
        <v>SI</v>
      </c>
      <c r="V109" s="3">
        <f t="shared" si="1"/>
        <v>891.5</v>
      </c>
    </row>
    <row r="110" spans="15:22" x14ac:dyDescent="0.3">
      <c r="O110" s="24" t="s">
        <v>90</v>
      </c>
      <c r="P110" s="24" t="s">
        <v>113</v>
      </c>
      <c r="Q110" s="25">
        <v>8915</v>
      </c>
      <c r="R110" s="5">
        <v>0</v>
      </c>
      <c r="S110" s="12">
        <v>0</v>
      </c>
      <c r="T110" s="4">
        <f t="shared" si="2"/>
        <v>10</v>
      </c>
      <c r="U110" t="str">
        <f t="shared" si="0"/>
        <v>SI</v>
      </c>
      <c r="V110" s="3">
        <f t="shared" si="1"/>
        <v>891.5</v>
      </c>
    </row>
    <row r="111" spans="15:22" x14ac:dyDescent="0.3">
      <c r="O111" s="24" t="s">
        <v>90</v>
      </c>
      <c r="P111" s="24" t="s">
        <v>114</v>
      </c>
      <c r="Q111" s="25">
        <v>8915</v>
      </c>
      <c r="R111" s="5">
        <v>0</v>
      </c>
      <c r="S111" s="12">
        <v>0</v>
      </c>
      <c r="T111" s="4">
        <f t="shared" si="2"/>
        <v>10</v>
      </c>
      <c r="U111" t="str">
        <f t="shared" si="0"/>
        <v>SI</v>
      </c>
      <c r="V111" s="3">
        <f t="shared" si="1"/>
        <v>891.5</v>
      </c>
    </row>
    <row r="112" spans="15:22" x14ac:dyDescent="0.3">
      <c r="O112" s="24" t="s">
        <v>90</v>
      </c>
      <c r="P112" s="24" t="s">
        <v>75</v>
      </c>
      <c r="Q112" s="25">
        <v>8915</v>
      </c>
      <c r="R112" s="5">
        <v>0</v>
      </c>
      <c r="S112" s="12">
        <v>0</v>
      </c>
      <c r="T112" s="4">
        <f t="shared" si="2"/>
        <v>10</v>
      </c>
      <c r="U112" t="str">
        <f t="shared" si="0"/>
        <v>SI</v>
      </c>
      <c r="V112" s="3">
        <f t="shared" si="1"/>
        <v>891.5</v>
      </c>
    </row>
    <row r="113" spans="15:22" x14ac:dyDescent="0.3">
      <c r="O113" s="24" t="s">
        <v>90</v>
      </c>
      <c r="P113" s="24" t="s">
        <v>80</v>
      </c>
      <c r="Q113" s="25">
        <v>194800</v>
      </c>
      <c r="R113" s="5">
        <v>0</v>
      </c>
      <c r="S113" s="12">
        <v>0</v>
      </c>
      <c r="T113" s="4">
        <f t="shared" si="2"/>
        <v>10</v>
      </c>
      <c r="U113" t="str">
        <f t="shared" si="0"/>
        <v>OJO</v>
      </c>
      <c r="V113" s="3">
        <f t="shared" si="1"/>
        <v>19480</v>
      </c>
    </row>
    <row r="114" spans="15:22" x14ac:dyDescent="0.3">
      <c r="O114" s="24" t="s">
        <v>90</v>
      </c>
      <c r="P114" s="24" t="s">
        <v>115</v>
      </c>
      <c r="Q114" s="25">
        <v>115540</v>
      </c>
      <c r="R114" s="5">
        <v>0</v>
      </c>
      <c r="S114" s="12">
        <v>0</v>
      </c>
      <c r="T114" s="4">
        <f t="shared" si="2"/>
        <v>10</v>
      </c>
      <c r="U114" t="str">
        <f t="shared" si="0"/>
        <v>OJO</v>
      </c>
      <c r="V114" s="3">
        <f t="shared" si="1"/>
        <v>11554</v>
      </c>
    </row>
    <row r="115" spans="15:22" x14ac:dyDescent="0.3">
      <c r="O115" s="24" t="s">
        <v>116</v>
      </c>
      <c r="P115" s="24" t="s">
        <v>117</v>
      </c>
      <c r="Q115" s="25">
        <v>13400</v>
      </c>
      <c r="R115" s="5">
        <v>0</v>
      </c>
      <c r="S115" s="12">
        <v>0</v>
      </c>
      <c r="T115" s="4">
        <f t="shared" si="2"/>
        <v>10</v>
      </c>
      <c r="U115" t="str">
        <f t="shared" si="0"/>
        <v>SI</v>
      </c>
      <c r="V115" s="3">
        <f t="shared" si="1"/>
        <v>1340</v>
      </c>
    </row>
    <row r="116" spans="15:22" x14ac:dyDescent="0.3">
      <c r="O116" s="24" t="s">
        <v>116</v>
      </c>
      <c r="P116" s="24" t="s">
        <v>118</v>
      </c>
      <c r="Q116" s="25">
        <v>13742</v>
      </c>
      <c r="R116" s="5">
        <v>0</v>
      </c>
      <c r="S116" s="12">
        <v>0</v>
      </c>
      <c r="T116" s="4">
        <f t="shared" si="2"/>
        <v>10</v>
      </c>
      <c r="U116" t="str">
        <f t="shared" si="0"/>
        <v>SI</v>
      </c>
      <c r="V116" s="3">
        <f t="shared" si="1"/>
        <v>1374.2</v>
      </c>
    </row>
    <row r="117" spans="15:22" x14ac:dyDescent="0.3">
      <c r="O117" s="24" t="s">
        <v>116</v>
      </c>
      <c r="P117" s="24" t="s">
        <v>77</v>
      </c>
      <c r="Q117" s="25">
        <v>51500</v>
      </c>
      <c r="R117" s="5">
        <v>0</v>
      </c>
      <c r="S117" s="12">
        <v>0</v>
      </c>
      <c r="T117" s="4">
        <f t="shared" si="2"/>
        <v>10</v>
      </c>
      <c r="U117" t="str">
        <f t="shared" si="0"/>
        <v>OJO</v>
      </c>
      <c r="V117" s="3">
        <f t="shared" si="1"/>
        <v>5150</v>
      </c>
    </row>
    <row r="118" spans="15:22" x14ac:dyDescent="0.3">
      <c r="O118" s="24" t="s">
        <v>116</v>
      </c>
      <c r="P118" s="24" t="s">
        <v>79</v>
      </c>
      <c r="Q118" s="25">
        <v>38110</v>
      </c>
      <c r="R118" s="5">
        <v>0</v>
      </c>
      <c r="S118" s="12">
        <v>0</v>
      </c>
      <c r="T118" s="4">
        <f t="shared" si="2"/>
        <v>10</v>
      </c>
      <c r="U118" t="str">
        <f t="shared" si="0"/>
        <v>SI</v>
      </c>
      <c r="V118" s="3">
        <f t="shared" si="1"/>
        <v>3811</v>
      </c>
    </row>
    <row r="119" spans="15:22" x14ac:dyDescent="0.3">
      <c r="O119" s="24" t="s">
        <v>116</v>
      </c>
      <c r="P119" s="24" t="s">
        <v>78</v>
      </c>
      <c r="Q119" s="25">
        <v>10000</v>
      </c>
      <c r="R119" s="5">
        <v>0</v>
      </c>
      <c r="S119" s="12">
        <v>0</v>
      </c>
      <c r="T119" s="4">
        <f t="shared" si="2"/>
        <v>10</v>
      </c>
      <c r="U119" t="str">
        <f t="shared" si="0"/>
        <v>SI</v>
      </c>
      <c r="V119" s="3">
        <f t="shared" ref="V119:V122" si="3">0.1*Q119</f>
        <v>1000</v>
      </c>
    </row>
    <row r="120" spans="15:22" x14ac:dyDescent="0.3">
      <c r="O120" s="24" t="s">
        <v>119</v>
      </c>
      <c r="P120" s="24" t="s">
        <v>76</v>
      </c>
      <c r="Q120" s="25">
        <v>66820</v>
      </c>
      <c r="R120" s="5">
        <v>0</v>
      </c>
      <c r="S120" s="12">
        <v>0</v>
      </c>
      <c r="T120" s="4">
        <f t="shared" si="2"/>
        <v>10</v>
      </c>
      <c r="U120" t="str">
        <f t="shared" ref="U120:U122" si="4">IF($Q120&lt;40000,"SI","OJO")</f>
        <v>OJO</v>
      </c>
      <c r="V120" s="3">
        <f t="shared" si="3"/>
        <v>6682</v>
      </c>
    </row>
    <row r="121" spans="15:22" x14ac:dyDescent="0.3">
      <c r="O121" s="24" t="s">
        <v>120</v>
      </c>
      <c r="P121" s="24" t="s">
        <v>121</v>
      </c>
      <c r="Q121" s="25">
        <v>37940</v>
      </c>
      <c r="R121" s="5">
        <v>0</v>
      </c>
      <c r="S121" s="12">
        <v>0</v>
      </c>
      <c r="T121" s="4">
        <f t="shared" si="2"/>
        <v>10</v>
      </c>
      <c r="U121" t="str">
        <f t="shared" si="4"/>
        <v>SI</v>
      </c>
      <c r="V121" s="3">
        <f t="shared" si="3"/>
        <v>3794</v>
      </c>
    </row>
    <row r="122" spans="15:22" x14ac:dyDescent="0.3">
      <c r="O122" s="24" t="s">
        <v>74</v>
      </c>
      <c r="P122" s="24" t="s">
        <v>122</v>
      </c>
      <c r="Q122" s="25">
        <v>300000</v>
      </c>
      <c r="R122" s="5">
        <v>0</v>
      </c>
      <c r="S122" s="12">
        <v>0</v>
      </c>
      <c r="T122" s="4">
        <f t="shared" si="2"/>
        <v>10</v>
      </c>
      <c r="U122" t="str">
        <f t="shared" si="4"/>
        <v>OJO</v>
      </c>
      <c r="V122" s="3">
        <f t="shared" si="3"/>
        <v>30000</v>
      </c>
    </row>
  </sheetData>
  <sheetProtection algorithmName="SHA-512" hashValue="G10pnYqGjSGVfHuW7MfJfKuF3vecrnxeTJlN2IIqPyrnsKTC+R5HBKcWCLEqWDcZl/2sPklrPlOGgYfFoNIKfQ==" saltValue="0T0FP0e7kGWJqhCz+7NPbA==" spinCount="100000" sheet="1" formatCells="0"/>
  <mergeCells count="70">
    <mergeCell ref="B7:F7"/>
    <mergeCell ref="A1:J1"/>
    <mergeCell ref="A2:J2"/>
    <mergeCell ref="C4:G4"/>
    <mergeCell ref="C5:G5"/>
    <mergeCell ref="C8:F8"/>
    <mergeCell ref="C9:F9"/>
    <mergeCell ref="C10:F10"/>
    <mergeCell ref="C17:F17"/>
    <mergeCell ref="I17:J17"/>
    <mergeCell ref="C11:F11"/>
    <mergeCell ref="A13:F13"/>
    <mergeCell ref="H13:J13"/>
    <mergeCell ref="A15:B15"/>
    <mergeCell ref="C15:F15"/>
    <mergeCell ref="I15:J15"/>
    <mergeCell ref="A17:B17"/>
    <mergeCell ref="H20:H21"/>
    <mergeCell ref="I20:I21"/>
    <mergeCell ref="J20:J21"/>
    <mergeCell ref="D21:E21"/>
    <mergeCell ref="A23:A26"/>
    <mergeCell ref="B23:B26"/>
    <mergeCell ref="C23:C26"/>
    <mergeCell ref="I23:I26"/>
    <mergeCell ref="J23:J26"/>
    <mergeCell ref="D24:D25"/>
    <mergeCell ref="A20:A21"/>
    <mergeCell ref="B20:B21"/>
    <mergeCell ref="C20:C21"/>
    <mergeCell ref="D20:E20"/>
    <mergeCell ref="D33:E33"/>
    <mergeCell ref="H33:H34"/>
    <mergeCell ref="I33:I34"/>
    <mergeCell ref="I28:I31"/>
    <mergeCell ref="J28:J31"/>
    <mergeCell ref="D29:E29"/>
    <mergeCell ref="H29:H31"/>
    <mergeCell ref="D30:E30"/>
    <mergeCell ref="D31:E31"/>
    <mergeCell ref="B40:B42"/>
    <mergeCell ref="C40:C42"/>
    <mergeCell ref="A40:A42"/>
    <mergeCell ref="J33:J34"/>
    <mergeCell ref="D34:E34"/>
    <mergeCell ref="A36:A38"/>
    <mergeCell ref="B36:B38"/>
    <mergeCell ref="C36:C38"/>
    <mergeCell ref="D36:E36"/>
    <mergeCell ref="I36:I38"/>
    <mergeCell ref="J36:J38"/>
    <mergeCell ref="D37:E37"/>
    <mergeCell ref="H37:H38"/>
    <mergeCell ref="A33:A34"/>
    <mergeCell ref="B33:B34"/>
    <mergeCell ref="C33:C34"/>
    <mergeCell ref="A28:A31"/>
    <mergeCell ref="B28:B31"/>
    <mergeCell ref="C28:C31"/>
    <mergeCell ref="A18:B18"/>
    <mergeCell ref="D18:E18"/>
    <mergeCell ref="J41:J42"/>
    <mergeCell ref="D38:E38"/>
    <mergeCell ref="P50:Q50"/>
    <mergeCell ref="G41:G42"/>
    <mergeCell ref="D40:E41"/>
    <mergeCell ref="H41:H42"/>
    <mergeCell ref="I41:I42"/>
    <mergeCell ref="F40:F41"/>
    <mergeCell ref="D42:E42"/>
  </mergeCells>
  <conditionalFormatting sqref="B11:C11">
    <cfRule type="cellIs" dxfId="19" priority="20" operator="equal">
      <formula>"INTRODUCIR CENTRO EN CELDA C9"</formula>
    </cfRule>
  </conditionalFormatting>
  <conditionalFormatting sqref="C1 C43:C1048576 C6:C40">
    <cfRule type="cellIs" dxfId="18" priority="1" operator="equal">
      <formula>"Seleccionar opción del desplegable"</formula>
    </cfRule>
  </conditionalFormatting>
  <conditionalFormatting sqref="C9:C10">
    <cfRule type="cellIs" dxfId="17" priority="4" operator="equal">
      <formula>"Seleccionar valor del desplegable"</formula>
    </cfRule>
  </conditionalFormatting>
  <conditionalFormatting sqref="C10">
    <cfRule type="cellIs" dxfId="16" priority="3" operator="equal">
      <formula>"INDICAR NOMBRE DEL SERVICIO QUE SOLICITA EL PROYECTO EN CELDA C10"</formula>
    </cfRule>
    <cfRule type="cellIs" dxfId="15" priority="5" operator="equal">
      <formula>"INTRODUCIR CENTRO EN CELDA C9"</formula>
    </cfRule>
    <cfRule type="containsBlanks" dxfId="14" priority="6">
      <formula>LEN(TRIM(C10))=0</formula>
    </cfRule>
  </conditionalFormatting>
  <conditionalFormatting sqref="C8:F9">
    <cfRule type="containsBlanks" dxfId="13" priority="10">
      <formula>LEN(TRIM(C8))=0</formula>
    </cfRule>
  </conditionalFormatting>
  <conditionalFormatting sqref="C9:F9">
    <cfRule type="containsText" dxfId="12" priority="8" operator="containsText" text="Seleccionar valor del desplegable">
      <formula>NOT(ISERROR(SEARCH("Seleccionar valor del desplegable",C9)))</formula>
    </cfRule>
  </conditionalFormatting>
  <conditionalFormatting sqref="H1 H43:H44 H13:H41 H46:H1048576">
    <cfRule type="cellIs" dxfId="11" priority="2" operator="equal">
      <formula>"Debe seleccionar Centro en la celda C9"</formula>
    </cfRule>
    <cfRule type="cellIs" dxfId="10" priority="17" operator="equal">
      <formula>"Seleccionar opción del desplegable"</formula>
    </cfRule>
    <cfRule type="cellIs" dxfId="9" priority="18" operator="equal">
      <formula>"INTRODUCIR CENTRO EN CELDA C9"</formula>
    </cfRule>
  </conditionalFormatting>
  <conditionalFormatting sqref="H26 H41">
    <cfRule type="containsBlanks" dxfId="8" priority="27">
      <formula>LEN(TRIM(H26))=0</formula>
    </cfRule>
  </conditionalFormatting>
  <conditionalFormatting sqref="I23:I27">
    <cfRule type="cellIs" dxfId="6" priority="19" operator="equal">
      <formula>"ERROR introducir % de cofinanciación correcto"</formula>
    </cfRule>
  </conditionalFormatting>
  <conditionalFormatting sqref="I43:I44 I14 I20:I41 I16 I46:I1048576">
    <cfRule type="cellIs" dxfId="5" priority="21" operator="equal">
      <formula>"ERROR NO SE PERMITE"</formula>
    </cfRule>
  </conditionalFormatting>
  <conditionalFormatting sqref="P54:P80">
    <cfRule type="duplicateValues" dxfId="4" priority="42"/>
  </conditionalFormatting>
  <conditionalFormatting sqref="S54:S122">
    <cfRule type="cellIs" dxfId="3" priority="22" operator="equal">
      <formula>0.5</formula>
    </cfRule>
    <cfRule type="cellIs" dxfId="2" priority="23" operator="greaterThan">
      <formula>0.5</formula>
    </cfRule>
    <cfRule type="expression" dxfId="1" priority="25">
      <formula>"$D3&gt;=50%"</formula>
    </cfRule>
  </conditionalFormatting>
  <conditionalFormatting sqref="S59">
    <cfRule type="expression" dxfId="0" priority="24">
      <formula>"&gt;=5000"</formula>
    </cfRule>
  </conditionalFormatting>
  <dataValidations xWindow="1271" yWindow="674" count="10">
    <dataValidation type="list" allowBlank="1" showInputMessage="1" showErrorMessage="1" sqref="H20:H22" xr:uid="{C55EA31D-EE2D-4A23-AB68-19ADB118F922}">
      <formula1>$P$34:$P$37</formula1>
    </dataValidation>
    <dataValidation type="list" allowBlank="1" showInputMessage="1" showErrorMessage="1" sqref="H33:H35" xr:uid="{9F84A4CE-6FFD-4D0E-AF29-122E60FED1C7}">
      <formula1>$P$46:$P$48</formula1>
    </dataValidation>
    <dataValidation type="decimal" allowBlank="1" showInputMessage="1" showErrorMessage="1" sqref="H25" xr:uid="{140850A6-1EDE-450D-B4C4-0C4AB3F7E4FF}">
      <formula1>25</formula1>
      <formula2>100</formula2>
    </dataValidation>
    <dataValidation type="list" allowBlank="1" showInputMessage="1" showErrorMessage="1" sqref="C8:G8" xr:uid="{44A03A58-9F7C-42A8-BC3D-D43C60B8234E}">
      <formula1>$P$29:$P$31</formula1>
    </dataValidation>
    <dataValidation type="decimal" allowBlank="1" showInputMessage="1" showErrorMessage="1" promptTitle="cofinanciación" prompt="Introducir porcentaje de cofinanciación" sqref="H26" xr:uid="{0F3E4A02-AB43-4F75-8B98-A246AECF1A21}">
      <formula1>0</formula1>
      <formula2>100</formula2>
    </dataValidation>
    <dataValidation type="list" allowBlank="1" showInputMessage="1" showErrorMessage="1" sqref="G9" xr:uid="{884A8121-1369-4D54-9F71-FC9444D02D50}">
      <formula1>$P$53:$P$79</formula1>
    </dataValidation>
    <dataValidation type="decimal" allowBlank="1" showInputMessage="1" showErrorMessage="1" sqref="I23:I27" xr:uid="{B21288C4-2CE2-4427-992C-C8DA20388617}">
      <formula1>0</formula1>
      <formula2>15</formula2>
    </dataValidation>
    <dataValidation type="list" allowBlank="1" showInputMessage="1" showErrorMessage="1" sqref="C9:F9" xr:uid="{C349E362-9D27-41DC-913D-59A5B4E9A4FF}">
      <formula1>$P$53:$P$80</formula1>
    </dataValidation>
    <dataValidation type="list" allowBlank="1" showInputMessage="1" showErrorMessage="1" sqref="H29:H32" xr:uid="{19C9C47D-325C-4361-9180-0B6BA078B530}">
      <formula1>$P$41:$P$44</formula1>
    </dataValidation>
    <dataValidation allowBlank="1" showInputMessage="1" showErrorMessage="1" promptTitle="INVERSIONES EN AHORRO" prompt="Introducir importe de inversiones realizadas por el Centro en 2024 destinadas a medidas directas de ahorro agua y energía" sqref="H41:H42" xr:uid="{CD8D165A-8CE6-4C5E-BF6B-FE601BEE0CA6}"/>
  </dataValidations>
  <pageMargins left="0.7" right="0.7" top="0.75" bottom="0.75" header="0.3" footer="0.3"/>
  <pageSetup paperSize="8" scale="4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A460A-2244-41ED-B352-9F8877C72B91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AUTOBAREMO DEF CENTROS</vt:lpstr>
      <vt:lpstr>Hoja1</vt:lpstr>
      <vt:lpstr>'AUTOBAREMO DEF CENTROS'!Área_de_impresión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MARÍA OSORIO GARCÍA</dc:creator>
  <cp:lastModifiedBy>ELISA MARÍA OSORIO GARCÍA</cp:lastModifiedBy>
  <cp:lastPrinted>2025-01-20T07:24:40Z</cp:lastPrinted>
  <dcterms:created xsi:type="dcterms:W3CDTF">2024-10-28T07:25:17Z</dcterms:created>
  <dcterms:modified xsi:type="dcterms:W3CDTF">2025-02-06T08:26:44Z</dcterms:modified>
</cp:coreProperties>
</file>